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EN\Documents\"/>
    </mc:Choice>
  </mc:AlternateContent>
  <bookViews>
    <workbookView xWindow="0" yWindow="0" windowWidth="23040" windowHeight="9072" activeTab="4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POSEBNI DIO" sheetId="7" r:id="rId5"/>
  </sheets>
  <definedNames>
    <definedName name="_xlnm.Print_Area" localSheetId="1">' Račun prihoda i rashoda'!$B$1:$I$101</definedName>
    <definedName name="_xlnm.Print_Area" localSheetId="0">SAŽETAK!$B$1:$L$27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3" i="7" l="1"/>
  <c r="H120" i="7" s="1"/>
  <c r="H119" i="7" s="1"/>
  <c r="H42" i="7" s="1"/>
  <c r="I42" i="7" s="1"/>
  <c r="K17" i="3"/>
  <c r="F9" i="7"/>
  <c r="F8" i="7" s="1"/>
  <c r="F42" i="7"/>
  <c r="F10" i="7" s="1"/>
  <c r="H19" i="5"/>
  <c r="F18" i="5"/>
  <c r="H29" i="5"/>
  <c r="G29" i="5"/>
  <c r="G34" i="5"/>
  <c r="C28" i="5"/>
  <c r="G28" i="5" s="1"/>
  <c r="C8" i="5"/>
  <c r="L29" i="3"/>
  <c r="K29" i="3"/>
  <c r="F7" i="5"/>
  <c r="J27" i="3"/>
  <c r="J26" i="3" s="1"/>
  <c r="K28" i="3"/>
  <c r="L28" i="3"/>
  <c r="L84" i="3"/>
  <c r="F153" i="7"/>
  <c r="F152" i="7" s="1"/>
  <c r="I173" i="7"/>
  <c r="F168" i="7"/>
  <c r="F167" i="7" s="1"/>
  <c r="H169" i="7"/>
  <c r="H168" i="7" s="1"/>
  <c r="H154" i="7"/>
  <c r="H158" i="7"/>
  <c r="I158" i="7" s="1"/>
  <c r="F12" i="7"/>
  <c r="H13" i="7"/>
  <c r="H12" i="7" s="1"/>
  <c r="I72" i="7"/>
  <c r="H71" i="7"/>
  <c r="I75" i="7"/>
  <c r="F71" i="7"/>
  <c r="F70" i="7" s="1"/>
  <c r="F190" i="7"/>
  <c r="H195" i="7"/>
  <c r="H191" i="7"/>
  <c r="I191" i="7" s="1"/>
  <c r="H132" i="7"/>
  <c r="I102" i="7"/>
  <c r="I101" i="7"/>
  <c r="I91" i="7"/>
  <c r="I90" i="7"/>
  <c r="H83" i="7"/>
  <c r="H82" i="7" s="1"/>
  <c r="I82" i="7" s="1"/>
  <c r="C27" i="5" l="1"/>
  <c r="H153" i="7"/>
  <c r="H152" i="7" s="1"/>
  <c r="I152" i="7" s="1"/>
  <c r="H190" i="7"/>
  <c r="I190" i="7" s="1"/>
  <c r="H167" i="7"/>
  <c r="I167" i="7" s="1"/>
  <c r="I168" i="7"/>
  <c r="I154" i="7"/>
  <c r="H70" i="7"/>
  <c r="I70" i="7" s="1"/>
  <c r="I71" i="7"/>
  <c r="I169" i="7"/>
  <c r="I83" i="7"/>
  <c r="I195" i="7"/>
  <c r="I153" i="7" l="1"/>
  <c r="H189" i="7"/>
  <c r="I189" i="7"/>
  <c r="H188" i="7"/>
  <c r="I188" i="7" s="1"/>
  <c r="H176" i="7" l="1"/>
  <c r="F176" i="7"/>
  <c r="I177" i="7"/>
  <c r="I164" i="7"/>
  <c r="I163" i="7"/>
  <c r="I162" i="7"/>
  <c r="I144" i="7"/>
  <c r="I143" i="7"/>
  <c r="I142" i="7"/>
  <c r="I132" i="7"/>
  <c r="I123" i="7"/>
  <c r="F120" i="7"/>
  <c r="F119" i="7" s="1"/>
  <c r="I120" i="7"/>
  <c r="I116" i="7"/>
  <c r="I115" i="7"/>
  <c r="I114" i="7"/>
  <c r="I105" i="7"/>
  <c r="I106" i="7"/>
  <c r="I107" i="7"/>
  <c r="H96" i="7"/>
  <c r="F96" i="7"/>
  <c r="I96" i="7" s="1"/>
  <c r="I98" i="7"/>
  <c r="F48" i="7"/>
  <c r="F43" i="7" s="1"/>
  <c r="H49" i="7"/>
  <c r="I49" i="7" s="1"/>
  <c r="H53" i="7"/>
  <c r="I53" i="7" s="1"/>
  <c r="I119" i="7" l="1"/>
  <c r="H48" i="7"/>
  <c r="I48" i="7" s="1"/>
  <c r="H45" i="7" l="1"/>
  <c r="I45" i="7" s="1"/>
  <c r="H35" i="7"/>
  <c r="H11" i="7" s="1"/>
  <c r="H10" i="7" s="1"/>
  <c r="H9" i="7" s="1"/>
  <c r="H8" i="7" s="1"/>
  <c r="F35" i="7"/>
  <c r="F11" i="7" s="1"/>
  <c r="H44" i="7" l="1"/>
  <c r="I37" i="7"/>
  <c r="H6" i="8"/>
  <c r="H7" i="8"/>
  <c r="H8" i="8"/>
  <c r="F14" i="5"/>
  <c r="F6" i="5" s="1"/>
  <c r="H11" i="3"/>
  <c r="H10" i="3" s="1"/>
  <c r="H40" i="3"/>
  <c r="H39" i="3" s="1"/>
  <c r="F37" i="5"/>
  <c r="F27" i="5"/>
  <c r="F34" i="5"/>
  <c r="D27" i="5"/>
  <c r="D34" i="5"/>
  <c r="D37" i="5"/>
  <c r="C14" i="5"/>
  <c r="H16" i="1"/>
  <c r="D17" i="5"/>
  <c r="D11" i="5"/>
  <c r="D7" i="5"/>
  <c r="F26" i="5" l="1"/>
  <c r="G26" i="5" s="1"/>
  <c r="G27" i="5"/>
  <c r="D6" i="5"/>
  <c r="D26" i="5"/>
  <c r="I44" i="7"/>
  <c r="H43" i="7"/>
  <c r="C17" i="5"/>
  <c r="C6" i="5" s="1"/>
  <c r="K86" i="3"/>
  <c r="K85" i="3"/>
  <c r="K84" i="3"/>
  <c r="J39" i="3"/>
  <c r="G39" i="3"/>
  <c r="K72" i="3"/>
  <c r="J74" i="3"/>
  <c r="K94" i="3"/>
  <c r="J13" i="3"/>
  <c r="J12" i="3" s="1"/>
  <c r="J11" i="3" s="1"/>
  <c r="J10" i="3" s="1"/>
  <c r="J31" i="3"/>
  <c r="G17" i="3"/>
  <c r="G32" i="3"/>
  <c r="G31" i="3" s="1"/>
  <c r="G13" i="3"/>
  <c r="G12" i="3" s="1"/>
  <c r="J15" i="1"/>
  <c r="J16" i="1" s="1"/>
  <c r="G15" i="1"/>
  <c r="G16" i="1" s="1"/>
  <c r="J12" i="1"/>
  <c r="G12" i="1"/>
  <c r="I43" i="7" l="1"/>
  <c r="G11" i="3"/>
  <c r="G10" i="3" s="1"/>
  <c r="H37" i="5" l="1"/>
  <c r="G37" i="5"/>
  <c r="H32" i="5"/>
  <c r="H31" i="5"/>
  <c r="G32" i="5"/>
  <c r="G31" i="5"/>
  <c r="H28" i="5"/>
  <c r="H27" i="5"/>
  <c r="H34" i="5"/>
  <c r="L41" i="3"/>
  <c r="L80" i="3"/>
  <c r="L49" i="3"/>
  <c r="L91" i="3"/>
  <c r="L90" i="3"/>
  <c r="L40" i="3"/>
  <c r="I32" i="7"/>
  <c r="H18" i="5"/>
  <c r="H17" i="5"/>
  <c r="H15" i="5"/>
  <c r="H12" i="5"/>
  <c r="H11" i="5"/>
  <c r="H8" i="5"/>
  <c r="H7" i="5"/>
  <c r="H26" i="5" l="1"/>
  <c r="L39" i="3"/>
  <c r="I36" i="7"/>
  <c r="L14" i="1"/>
  <c r="L13" i="1"/>
  <c r="L12" i="1"/>
  <c r="L10" i="1"/>
  <c r="L33" i="3"/>
  <c r="L24" i="3"/>
  <c r="L19" i="3"/>
  <c r="L14" i="3"/>
  <c r="I12" i="7"/>
  <c r="H6" i="5" l="1"/>
  <c r="H14" i="5"/>
  <c r="I13" i="7"/>
  <c r="K100" i="3"/>
  <c r="K99" i="3"/>
  <c r="K93" i="3"/>
  <c r="K92" i="3"/>
  <c r="K91" i="3"/>
  <c r="K90" i="3"/>
  <c r="K82" i="3"/>
  <c r="K80" i="3"/>
  <c r="K79" i="3"/>
  <c r="K77" i="3"/>
  <c r="K76" i="3"/>
  <c r="K74" i="3"/>
  <c r="K71" i="3"/>
  <c r="K70" i="3"/>
  <c r="K69" i="3"/>
  <c r="K68" i="3"/>
  <c r="K66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7" i="3"/>
  <c r="K46" i="3"/>
  <c r="K45" i="3"/>
  <c r="K44" i="3"/>
  <c r="K43" i="3"/>
  <c r="K42" i="3"/>
  <c r="K41" i="3"/>
  <c r="K40" i="3"/>
  <c r="K14" i="1"/>
  <c r="K13" i="1"/>
  <c r="K10" i="1"/>
  <c r="G18" i="5"/>
  <c r="G17" i="5"/>
  <c r="G15" i="5"/>
  <c r="G12" i="5"/>
  <c r="G11" i="5"/>
  <c r="G6" i="5"/>
  <c r="G14" i="5"/>
  <c r="I11" i="7" l="1"/>
  <c r="L15" i="1"/>
  <c r="K15" i="1"/>
  <c r="I10" i="7" l="1"/>
  <c r="I97" i="7"/>
  <c r="K39" i="3"/>
  <c r="I9" i="7" l="1"/>
  <c r="K33" i="3"/>
  <c r="K24" i="3"/>
  <c r="K19" i="3"/>
  <c r="K14" i="3"/>
  <c r="L32" i="3"/>
  <c r="I8" i="7" l="1"/>
  <c r="K18" i="3"/>
  <c r="L18" i="3"/>
  <c r="L26" i="3"/>
  <c r="L27" i="3"/>
  <c r="L12" i="3"/>
  <c r="L13" i="3"/>
  <c r="L22" i="3"/>
  <c r="L23" i="3"/>
  <c r="K13" i="3"/>
  <c r="K22" i="3"/>
  <c r="K12" i="3"/>
  <c r="L17" i="3"/>
  <c r="K32" i="3"/>
  <c r="L31" i="3"/>
  <c r="K23" i="3"/>
  <c r="K27" i="3" l="1"/>
  <c r="K31" i="3"/>
  <c r="L11" i="3"/>
  <c r="K26" i="3"/>
  <c r="K11" i="3" l="1"/>
  <c r="L10" i="3"/>
  <c r="K10" i="3" l="1"/>
  <c r="G6" i="8" l="1"/>
  <c r="G8" i="8"/>
  <c r="G7" i="8"/>
</calcChain>
</file>

<file path=xl/sharedStrings.xml><?xml version="1.0" encoding="utf-8"?>
<sst xmlns="http://schemas.openxmlformats.org/spreadsheetml/2006/main" count="500" uniqueCount="240">
  <si>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</si>
  <si>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</si>
  <si>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</si>
  <si>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</si>
  <si>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</si>
  <si>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</si>
  <si>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</si>
  <si>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</si>
  <si>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</si>
  <si>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II. POSEBNI DIO</t>
  </si>
  <si>
    <t>I. OPĆI DIO</t>
  </si>
  <si>
    <t>Materijalni rashodi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</si>
  <si>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</si>
  <si>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</si>
  <si>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</si>
  <si>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</si>
  <si>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</si>
  <si>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….</t>
  </si>
  <si>
    <t>3 Vlastiti prihodi</t>
  </si>
  <si>
    <t>31 Vlastiti prihodi</t>
  </si>
  <si>
    <t xml:space="preserve">OSTVARENJE/ IZVRŠENJE 
1.-6.2022.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</si>
  <si>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</si>
  <si>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</si>
  <si>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</si>
  <si>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</si>
  <si>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</si>
  <si>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</si>
  <si>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</si>
  <si>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</si>
  <si>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Plaće (Bruto)</t>
  </si>
  <si>
    <t>Plaće za redovan rad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</si>
  <si>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</si>
  <si>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</si>
  <si>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</si>
  <si>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</si>
  <si>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</si>
  <si>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</si>
  <si>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</si>
  <si>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</si>
  <si>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</si>
  <si>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</si>
  <si>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</si>
  <si>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</si>
  <si>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</si>
  <si>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</si>
  <si>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</si>
  <si>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</si>
  <si>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</si>
  <si>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</si>
  <si>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</si>
  <si>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</si>
  <si>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</si>
  <si>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</si>
  <si>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</si>
  <si>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</si>
  <si>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</si>
  <si>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 xml:space="preserve">OSTVARENJE/IZVRŠENJE 
1.-12.2022. </t>
  </si>
  <si>
    <t xml:space="preserve">OSTVARENJE/IZVRŠENJE 
1.-12.2023. </t>
  </si>
  <si>
    <t xml:space="preserve"> </t>
  </si>
  <si>
    <t xml:space="preserve">Ostali nespomenuti prihodi </t>
  </si>
  <si>
    <t xml:space="preserve">Upravne i administrativne pristojbe  </t>
  </si>
  <si>
    <t xml:space="preserve">Prihodi od upravnih i administrativnih pristojbim pristojbi po oisebnim propisima naknada </t>
  </si>
  <si>
    <t>Prihodi iz nadležnog proračuna i od HZZO-a temeljem ugovorenih obveza</t>
  </si>
  <si>
    <t xml:space="preserve">Prihodi iz nadležnog proračuna za financiranje redovne djelatnosti proračunskih korisnika  </t>
  </si>
  <si>
    <t xml:space="preserve">Prihodi iz nadležnog proračuna za financiranje rashoda poslovanja  </t>
  </si>
  <si>
    <t xml:space="preserve">Prihodi od pruženih usluga  </t>
  </si>
  <si>
    <t xml:space="preserve">Prihodi od imovine  </t>
  </si>
  <si>
    <t xml:space="preserve">Prihodi od financijske imovine  </t>
  </si>
  <si>
    <t xml:space="preserve">Kamate na oročena sredstva i depozite po viđenju </t>
  </si>
  <si>
    <t xml:space="preserve">Tekuće donacije </t>
  </si>
  <si>
    <t xml:space="preserve">OSTVARENJE/ IZVRŠENJE 
1.-12.2022. </t>
  </si>
  <si>
    <t xml:space="preserve">OSTVARENJE/ IZVRŠENJE 
1.-12.2023. </t>
  </si>
  <si>
    <t xml:space="preserve">Ostali rashodi za zaposlene </t>
  </si>
  <si>
    <t xml:space="preserve">Doprinos na plaće </t>
  </si>
  <si>
    <t xml:space="preserve">Doprinos za obvezno zdravstveno osiguranje </t>
  </si>
  <si>
    <t xml:space="preserve">Naknade troškova zaposlenima </t>
  </si>
  <si>
    <t xml:space="preserve">Službena putovanja </t>
  </si>
  <si>
    <t xml:space="preserve">Naknade za prijevoz, za rad na terenu i odvojeni život </t>
  </si>
  <si>
    <t xml:space="preserve">Stručno usavršavanje zaposlenih </t>
  </si>
  <si>
    <t xml:space="preserve">Ostale naknade troškova zaposlenih </t>
  </si>
  <si>
    <t>Rashodi za materijal i energiju</t>
  </si>
  <si>
    <t>Uredski materijal i ostali materijalni rashodi</t>
  </si>
  <si>
    <t xml:space="preserve">Materijal i sirovine </t>
  </si>
  <si>
    <t xml:space="preserve">Energija </t>
  </si>
  <si>
    <t xml:space="preserve">Materijal i dijelovi za tekuće investicijsko održavanje </t>
  </si>
  <si>
    <t xml:space="preserve">Sitan inventar i auto gume </t>
  </si>
  <si>
    <t xml:space="preserve">Službena , radna i zaštitna odjeća </t>
  </si>
  <si>
    <t>Rashodi za usluge</t>
  </si>
  <si>
    <t>Usluge telefona, poštei prijevoza</t>
  </si>
  <si>
    <t xml:space="preserve">Usluge tekućeg investicijskog održavanja </t>
  </si>
  <si>
    <t xml:space="preserve">Usluge promidžbe i informiranja </t>
  </si>
  <si>
    <t xml:space="preserve">Komunalne usluge </t>
  </si>
  <si>
    <t xml:space="preserve">Zakupnina i najamnina </t>
  </si>
  <si>
    <t xml:space="preserve">Zdravstvene i veterinarske usluge </t>
  </si>
  <si>
    <t xml:space="preserve">Intelektualne i osoben usluge </t>
  </si>
  <si>
    <t>Računalne usluge</t>
  </si>
  <si>
    <t xml:space="preserve">Ostale usluge </t>
  </si>
  <si>
    <t xml:space="preserve">Ostali nespomenuti rashodi poslovanja </t>
  </si>
  <si>
    <t xml:space="preserve">Reprezentacija </t>
  </si>
  <si>
    <t>Financijski rashodi</t>
  </si>
  <si>
    <t>Ostali financijski rashodi</t>
  </si>
  <si>
    <t xml:space="preserve">Bankarske usluge i usluge platnog prometa </t>
  </si>
  <si>
    <t xml:space="preserve">Rashodi za nabavu proizvedene dugotrajne imovine </t>
  </si>
  <si>
    <t xml:space="preserve">Računala i računalna oprema </t>
  </si>
  <si>
    <t xml:space="preserve">Pomoći proračunskim korisnicima iz proračuna koji im nije nadležan </t>
  </si>
  <si>
    <t xml:space="preserve">Tekuće pomoći proračunskim korisnicima iz proračuna koji im nije nadležan </t>
  </si>
  <si>
    <t xml:space="preserve">Pristojbe i naknade </t>
  </si>
  <si>
    <t xml:space="preserve">Troškovi sudskih postupaka </t>
  </si>
  <si>
    <t xml:space="preserve">Zatezne kamate </t>
  </si>
  <si>
    <t xml:space="preserve">Oprema za održavanje i zaštitu </t>
  </si>
  <si>
    <t xml:space="preserve">Uređaji, strojevi i oprema za ostale namjene </t>
  </si>
  <si>
    <t xml:space="preserve">Knjige </t>
  </si>
  <si>
    <t xml:space="preserve">4 Prihod za posebne namjene </t>
  </si>
  <si>
    <t>5 Pomoći</t>
  </si>
  <si>
    <t xml:space="preserve">09 Obrazovanje </t>
  </si>
  <si>
    <t>Opći prihodi i primici</t>
  </si>
  <si>
    <t xml:space="preserve">Materijalni rashodi </t>
  </si>
  <si>
    <t xml:space="preserve">Stručno usavršavanje zaposlenika </t>
  </si>
  <si>
    <t xml:space="preserve">Ostale naknade troškova zaposlenima </t>
  </si>
  <si>
    <t xml:space="preserve">Računalne usluge </t>
  </si>
  <si>
    <t xml:space="preserve">Financijski rashodi </t>
  </si>
  <si>
    <t xml:space="preserve">Uredski materijal i ostali materijalni rashodi </t>
  </si>
  <si>
    <t>Program 4040</t>
  </si>
  <si>
    <t>Glava 00404</t>
  </si>
  <si>
    <t xml:space="preserve">Pomoći </t>
  </si>
  <si>
    <t>Ostali nespomenuti rashodi poslovanja</t>
  </si>
  <si>
    <t xml:space="preserve"> IZVRŠENJE 
1.-12.2023. </t>
  </si>
  <si>
    <t xml:space="preserve"> IZVRŠENJE 
1.-12.2022. </t>
  </si>
  <si>
    <t xml:space="preserve">Članarine i norme </t>
  </si>
  <si>
    <t>7=5/3*100</t>
  </si>
  <si>
    <t>5=4/2*100</t>
  </si>
  <si>
    <t xml:space="preserve">Intelektualne i osobne usluge </t>
  </si>
  <si>
    <t xml:space="preserve">Članarine </t>
  </si>
  <si>
    <t>Izvor 4.8.</t>
  </si>
  <si>
    <t>Izvor 5.1.</t>
  </si>
  <si>
    <t>Izvor 4.3.</t>
  </si>
  <si>
    <t>Izvor 1.1.</t>
  </si>
  <si>
    <t xml:space="preserve">  </t>
  </si>
  <si>
    <t>Prihodi od nefinancijske imovine</t>
  </si>
  <si>
    <t xml:space="preserve">Prihodi od zakupa i iznajmljivanja imovine </t>
  </si>
  <si>
    <t xml:space="preserve">Naknade građanima i kućanstvima na zemelju osiguranja i druge naknade štete </t>
  </si>
  <si>
    <t xml:space="preserve">Ostale naknade građanima i kućanstvima iz proračuna </t>
  </si>
  <si>
    <t>Naknade građanima i kućanstvima u naravi</t>
  </si>
  <si>
    <t xml:space="preserve">Ostali rashodi  </t>
  </si>
  <si>
    <t xml:space="preserve">Tekuće donacije u novcu </t>
  </si>
  <si>
    <t xml:space="preserve">Komunikacijska oprema </t>
  </si>
  <si>
    <t xml:space="preserve">Sportska i glazbena oprema </t>
  </si>
  <si>
    <t xml:space="preserve">Instrumenti uređaji i strojevi </t>
  </si>
  <si>
    <t xml:space="preserve">Naknade troškova osobama izvan radnog odnosa </t>
  </si>
  <si>
    <t xml:space="preserve">091 Predškolsko i osnovno obrazovanje </t>
  </si>
  <si>
    <t>Redovana programska djelatnost OŠ</t>
  </si>
  <si>
    <t>Izvor 1.2.</t>
  </si>
  <si>
    <t xml:space="preserve">Prihod za decentralizirane funkcije </t>
  </si>
  <si>
    <t xml:space="preserve">KAPITALNA ULAGANJA U OPREMU -DECENTRALIZIRANA SREDSTVA </t>
  </si>
  <si>
    <t>PROGRAM 3201</t>
  </si>
  <si>
    <t xml:space="preserve">ŠIRE JAVNE POTREBE - IZNAD MINIMALNOG STANDARDA </t>
  </si>
  <si>
    <t>Aktivnost A320101</t>
  </si>
  <si>
    <t xml:space="preserve">SUFINANCIRANJE PRODUŽENOG BORAVKA I CJELODNEVNE NASTAVE  </t>
  </si>
  <si>
    <t xml:space="preserve">Prihod od grada </t>
  </si>
  <si>
    <t>Prihod za posebne namjene PK</t>
  </si>
  <si>
    <t xml:space="preserve"> Aktivnost A320102</t>
  </si>
  <si>
    <t xml:space="preserve">Prihod za posebne namjene PK </t>
  </si>
  <si>
    <t>Izvor 5.3.</t>
  </si>
  <si>
    <t>Pomoć iz državnog proračuna PK</t>
  </si>
  <si>
    <t>Izvor 5.4</t>
  </si>
  <si>
    <t xml:space="preserve">Pomoći iz Županijskog proračuna PK  </t>
  </si>
  <si>
    <t xml:space="preserve">NABAVA UDŽBENIK I PRIBORA </t>
  </si>
  <si>
    <t xml:space="preserve"> Aktivnost A320104</t>
  </si>
  <si>
    <t xml:space="preserve"> DIOKLECIJANOVA ŠKRINJICA </t>
  </si>
  <si>
    <t>Aktivnost A320106</t>
  </si>
  <si>
    <t xml:space="preserve">PROJEKT E ŠKOLE </t>
  </si>
  <si>
    <t>Aktivnost A320114</t>
  </si>
  <si>
    <t>VLASTITA I NAMJENSKA SREDSTVA OSNOVNIH ŠKOLA</t>
  </si>
  <si>
    <t>Izvor 3.1</t>
  </si>
  <si>
    <t>OSIGURANJE UČENIKA OŠ</t>
  </si>
  <si>
    <t>ODRŽAVANJE OBJEKATA OŠ</t>
  </si>
  <si>
    <t>Aktivnost A320120</t>
  </si>
  <si>
    <t>Tekući projekat T320105</t>
  </si>
  <si>
    <t>EU PROJEKAT S POMOĆNIKOM MOGU BOLJE 5</t>
  </si>
  <si>
    <t>Tekući projekat T320107</t>
  </si>
  <si>
    <t xml:space="preserve">PREHRANA UČENIKA </t>
  </si>
  <si>
    <t>EU PROJEKAT S POMOĆNIKOM MOGU BOLJE 6</t>
  </si>
  <si>
    <t xml:space="preserve">PROGRAM 3202 </t>
  </si>
  <si>
    <t xml:space="preserve">KAPITALNA ULAGANJA NA OBJETIMA </t>
  </si>
  <si>
    <t>Kapitalni projekat T320201</t>
  </si>
  <si>
    <t xml:space="preserve">KUPNJA OPREME ZA OSNOVNE ŠKOLE </t>
  </si>
  <si>
    <t>Kapitalni projekat K320250</t>
  </si>
  <si>
    <t>NABAVA ŠKOLSKE LEKTIRE</t>
  </si>
  <si>
    <t>RASHODI ZA ZAPOSLENE U OŠ</t>
  </si>
  <si>
    <t>PROGRAM 3203</t>
  </si>
  <si>
    <t>Aktivnost A320301</t>
  </si>
  <si>
    <t>43 Prihod za posebne namjene</t>
  </si>
  <si>
    <t xml:space="preserve">53 Pomoći iz državnog proračuna </t>
  </si>
  <si>
    <t xml:space="preserve">54 Pomoći iz županijskog proračuna </t>
  </si>
  <si>
    <t>12 Porezni prihodi za decentr.prihode</t>
  </si>
  <si>
    <t xml:space="preserve">6 Donacije </t>
  </si>
  <si>
    <t xml:space="preserve">61 Donacije </t>
  </si>
  <si>
    <t xml:space="preserve">Materijal i diijelovi za tekuće inv.održavanje </t>
  </si>
  <si>
    <t xml:space="preserve">Usluge telefona, pošte i prijevoza </t>
  </si>
  <si>
    <t>IZVRŠENJE FINANCIJSKOG PLANA PRORAČUNSKOG KORISNIKA - OSNOVNA ŠKOLA KAMEN ŠINE 
ZA  2023. GODINE</t>
  </si>
  <si>
    <t xml:space="preserve">Rashodi za zaposlene </t>
  </si>
  <si>
    <t xml:space="preserve">Naknade za prijevoz, za rad naterenu i odvojeni život </t>
  </si>
  <si>
    <t xml:space="preserve"> Uredski materijal i ostali materijalni rashodi</t>
  </si>
  <si>
    <t xml:space="preserve">Rashodi za nabavu proizvedene dugotrajne imovine  </t>
  </si>
  <si>
    <t>Službena, radna i zaštitna odjeća i obuća</t>
  </si>
  <si>
    <t xml:space="preserve">Usluge tekućeg invest.održavanja </t>
  </si>
  <si>
    <t xml:space="preserve">Intelektualne usluge </t>
  </si>
  <si>
    <t xml:space="preserve">Naknade građanima i kućanstvima na temelju osiguranja i druge naknade </t>
  </si>
  <si>
    <t>Ostali nespomenuti prihodi poslovanja</t>
  </si>
  <si>
    <t>Knjige</t>
  </si>
  <si>
    <t>Oprema zav održavanje i zaštitu</t>
  </si>
  <si>
    <t>Uredska oprema i namještaj</t>
  </si>
  <si>
    <t xml:space="preserve">Donacije </t>
  </si>
  <si>
    <t>Izvor 6.1</t>
  </si>
  <si>
    <t>Vlastiti prihod PK</t>
  </si>
  <si>
    <t>Pomoći iz državnog proračuna PK</t>
  </si>
  <si>
    <t xml:space="preserve">Plaće za redovan rad </t>
  </si>
  <si>
    <t xml:space="preserve">Doprinosi na plaće </t>
  </si>
  <si>
    <t>Pomoći iz državnog proračuna  PK</t>
  </si>
  <si>
    <t xml:space="preserve">Naknada za prijevoz na posao i s posla </t>
  </si>
  <si>
    <t>Tekuće donacije u naravi</t>
  </si>
  <si>
    <t xml:space="preserve">Nakande troškova osobama izvan radnog odnosa </t>
  </si>
  <si>
    <t>Materijal i dijelovi za tekuće inves.održ.</t>
  </si>
  <si>
    <t xml:space="preserve">Službena, radna i zaštitna odjeća i obuća </t>
  </si>
  <si>
    <t>Usluge telefona, pošte i prijevoza</t>
  </si>
  <si>
    <t xml:space="preserve">Usluge tekućeg inves.održavanja </t>
  </si>
  <si>
    <t xml:space="preserve">OSNOVNA ŠKOLA KAMEN ŠINE </t>
  </si>
  <si>
    <t xml:space="preserve">'Prihodi iz nadležnog proračuna za financiranje rashoda za nabavu nefinancijske imovine </t>
  </si>
  <si>
    <t xml:space="preserve">Kapitalne  pomoći proračunskim korisnicima iz proračuna koji im nije nadležan </t>
  </si>
  <si>
    <t xml:space="preserve">43 Prihod za posebne namjene </t>
  </si>
  <si>
    <t xml:space="preserve">OSNOVNO ŠKOLSKO OBRAZOVANJE </t>
  </si>
  <si>
    <t xml:space="preserve">USTANOVE U OSNOVNOM  ŠKOLSTVU </t>
  </si>
  <si>
    <t>Aktivnost A320001</t>
  </si>
  <si>
    <t>Aktivnost K320001</t>
  </si>
  <si>
    <t xml:space="preserve">IZVANNASTAVNE I IZVANŠKOLSKE AKTIVNOSTI </t>
  </si>
  <si>
    <t xml:space="preserve">PROMETNI ODGOJ I SIGURNIOST U PROMETU - POLIGON </t>
  </si>
  <si>
    <t xml:space="preserve"> Aktivnost A320105</t>
  </si>
  <si>
    <t xml:space="preserve">Aktivnost A320113 </t>
  </si>
  <si>
    <t>Aktivnost A320116</t>
  </si>
  <si>
    <t>Tekući projekat T320111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</si>
</sst>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8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>
      <alignment horizontal="right"/>
    </xf>
    <xf numFmtId="0" fontId="21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22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1" fillId="0" borderId="3" xfId="0" applyNumberFormat="1" applyFont="1" applyBorder="1"/>
    <xf numFmtId="0" fontId="20" fillId="0" borderId="3" xfId="0" applyFont="1" applyBorder="1"/>
    <xf numFmtId="4" fontId="9" fillId="2" borderId="3" xfId="0" applyNumberFormat="1" applyFont="1" applyFill="1" applyBorder="1" applyAlignment="1">
      <alignment horizontal="right"/>
    </xf>
    <xf numFmtId="4" fontId="23" fillId="0" borderId="3" xfId="0" applyNumberFormat="1" applyFont="1" applyBorder="1"/>
    <xf numFmtId="4" fontId="7" fillId="2" borderId="3" xfId="0" applyNumberFormat="1" applyFont="1" applyFill="1" applyBorder="1" applyAlignment="1">
      <alignment horizontal="right"/>
    </xf>
    <xf numFmtId="4" fontId="24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7" fillId="2" borderId="3" xfId="0" applyNumberFormat="1" applyFont="1" applyFill="1" applyBorder="1" applyAlignment="1" applyProtection="1">
      <alignment horizontal="left" vertical="center"/>
    </xf>
    <xf numFmtId="4" fontId="0" fillId="0" borderId="3" xfId="0" applyNumberFormat="1" applyFont="1" applyBorder="1"/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4" fontId="7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horizontal="right" wrapText="1"/>
    </xf>
    <xf numFmtId="0" fontId="24" fillId="0" borderId="3" xfId="0" applyFont="1" applyBorder="1"/>
    <xf numFmtId="0" fontId="5" fillId="2" borderId="4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1" fontId="7" fillId="2" borderId="4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left" vertical="center" wrapText="1"/>
    </xf>
    <xf numFmtId="4" fontId="7" fillId="0" borderId="3" xfId="0" applyNumberFormat="1" applyFont="1" applyFill="1" applyBorder="1" applyAlignment="1" applyProtection="1">
      <alignment vertical="center" wrapText="1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 applyProtection="1">
      <alignment wrapText="1"/>
    </xf>
    <xf numFmtId="4" fontId="4" fillId="3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/>
    <xf numFmtId="4" fontId="9" fillId="0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horizontal="right" wrapText="1"/>
    </xf>
    <xf numFmtId="4" fontId="9" fillId="0" borderId="3" xfId="0" applyNumberFormat="1" applyFont="1" applyBorder="1" applyAlignment="1">
      <alignment horizontal="right"/>
    </xf>
    <xf numFmtId="4" fontId="9" fillId="3" borderId="3" xfId="0" applyNumberFormat="1" applyFont="1" applyFill="1" applyBorder="1" applyAlignment="1" applyProtection="1">
      <alignment horizontal="right" wrapText="1"/>
    </xf>
    <xf numFmtId="0" fontId="19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2" borderId="0" xfId="0" applyFill="1"/>
    <xf numFmtId="4" fontId="27" fillId="0" borderId="3" xfId="0" applyNumberFormat="1" applyFont="1" applyBorder="1"/>
    <xf numFmtId="4" fontId="20" fillId="0" borderId="3" xfId="0" applyNumberFormat="1" applyFont="1" applyBorder="1"/>
    <xf numFmtId="4" fontId="26" fillId="2" borderId="3" xfId="0" applyNumberFormat="1" applyFont="1" applyFill="1" applyBorder="1" applyAlignment="1">
      <alignment horizontal="right"/>
    </xf>
    <xf numFmtId="0" fontId="20" fillId="0" borderId="0" xfId="0" applyFont="1"/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left" vertical="center" wrapText="1" indent="1"/>
    </xf>
    <xf numFmtId="3" fontId="22" fillId="2" borderId="3" xfId="0" applyNumberFormat="1" applyFont="1" applyFill="1" applyBorder="1" applyAlignment="1">
      <alignment horizontal="right"/>
    </xf>
    <xf numFmtId="1" fontId="26" fillId="2" borderId="1" xfId="0" applyNumberFormat="1" applyFont="1" applyFill="1" applyBorder="1" applyAlignment="1">
      <alignment horizontal="left" vertical="center" wrapText="1"/>
    </xf>
    <xf numFmtId="4" fontId="22" fillId="2" borderId="4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horizontal="left" vertical="center" wrapText="1"/>
    </xf>
    <xf numFmtId="4" fontId="28" fillId="2" borderId="4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0" fontId="29" fillId="0" borderId="3" xfId="0" quotePrefix="1" applyNumberFormat="1" applyFont="1" applyFill="1" applyBorder="1" applyAlignment="1" applyProtection="1">
      <alignment horizontal="center" vertical="center" wrapText="1"/>
    </xf>
    <xf numFmtId="0" fontId="29" fillId="2" borderId="3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vertical="center"/>
    </xf>
    <xf numFmtId="4" fontId="9" fillId="3" borderId="3" xfId="0" applyNumberFormat="1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3" borderId="3" xfId="0" applyNumberFormat="1" applyFont="1" applyFill="1" applyBorder="1" applyAlignment="1" applyProtection="1">
      <alignment vertical="center" wrapText="1"/>
    </xf>
    <xf numFmtId="2" fontId="7" fillId="2" borderId="3" xfId="0" applyNumberFormat="1" applyFont="1" applyFill="1" applyBorder="1" applyAlignment="1">
      <alignment horizontal="right"/>
    </xf>
    <xf numFmtId="4" fontId="24" fillId="0" borderId="0" xfId="0" applyNumberFormat="1" applyFont="1"/>
    <xf numFmtId="4" fontId="9" fillId="0" borderId="3" xfId="0" applyNumberFormat="1" applyFont="1" applyBorder="1"/>
    <xf numFmtId="4" fontId="9" fillId="2" borderId="3" xfId="0" applyNumberFormat="1" applyFont="1" applyFill="1" applyBorder="1" applyAlignment="1">
      <alignment horizontal="right" wrapText="1"/>
    </xf>
    <xf numFmtId="0" fontId="29" fillId="3" borderId="3" xfId="0" applyNumberFormat="1" applyFont="1" applyFill="1" applyBorder="1" applyAlignment="1" applyProtection="1">
      <alignment horizontal="center" vertical="center" wrapText="1"/>
    </xf>
    <xf numFmtId="4" fontId="30" fillId="2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2" fontId="24" fillId="0" borderId="3" xfId="0" applyNumberFormat="1" applyFont="1" applyBorder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center" wrapText="1"/>
    </xf>
    <xf numFmtId="1" fontId="25" fillId="2" borderId="2" xfId="0" applyNumberFormat="1" applyFont="1" applyFill="1" applyBorder="1" applyAlignment="1">
      <alignment horizontal="left" vertical="center" wrapText="1"/>
    </xf>
    <xf numFmtId="1" fontId="25" fillId="2" borderId="4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1" fontId="9" fillId="2" borderId="4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opLeftCell="B13" zoomScaleNormal="100" workbookViewId="0">
      <selection activeCell="I11" sqref="I11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59" t="s">
        <v>199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2"/>
    </row>
    <row r="2" spans="2:13" ht="18" customHeight="1" x14ac:dyDescent="0.3"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3"/>
    </row>
    <row r="3" spans="2:13" ht="15.75" customHeight="1" x14ac:dyDescent="0.3">
      <c r="B3" s="159" t="s">
        <v>10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1"/>
    </row>
    <row r="4" spans="2:13" ht="17.399999999999999" x14ac:dyDescent="0.3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4"/>
    </row>
    <row r="5" spans="2:13" ht="18" customHeight="1" x14ac:dyDescent="0.3">
      <c r="B5" s="159" t="s">
        <v>43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20"/>
    </row>
    <row r="6" spans="2:13" ht="18" customHeight="1" x14ac:dyDescent="0.3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20"/>
    </row>
    <row r="7" spans="2:13" ht="18" customHeight="1" x14ac:dyDescent="0.3">
      <c r="B7" s="177" t="s">
        <v>55</v>
      </c>
      <c r="C7" s="177"/>
      <c r="D7" s="177"/>
      <c r="E7" s="177"/>
      <c r="F7" s="177"/>
      <c r="G7" s="43"/>
      <c r="H7" s="39"/>
      <c r="I7" s="39"/>
      <c r="J7" s="39"/>
      <c r="K7" s="40"/>
      <c r="L7" s="40"/>
    </row>
    <row r="8" spans="2:13" ht="26.4" x14ac:dyDescent="0.3">
      <c r="B8" s="170" t="s">
        <v>8</v>
      </c>
      <c r="C8" s="170"/>
      <c r="D8" s="170"/>
      <c r="E8" s="170"/>
      <c r="F8" s="170"/>
      <c r="G8" s="23" t="s">
        <v>56</v>
      </c>
      <c r="H8" s="23" t="s">
        <v>42</v>
      </c>
      <c r="I8" s="23" t="s">
        <v>39</v>
      </c>
      <c r="J8" s="23" t="s">
        <v>57</v>
      </c>
      <c r="K8" s="23" t="s">
        <v>21</v>
      </c>
      <c r="L8" s="23" t="s">
        <v>40</v>
      </c>
    </row>
    <row r="9" spans="2:13" x14ac:dyDescent="0.3">
      <c r="B9" s="171">
        <v>1</v>
      </c>
      <c r="C9" s="171"/>
      <c r="D9" s="171"/>
      <c r="E9" s="171"/>
      <c r="F9" s="172"/>
      <c r="G9" s="144">
        <v>2</v>
      </c>
      <c r="H9" s="145">
        <v>3</v>
      </c>
      <c r="I9" s="145">
        <v>4</v>
      </c>
      <c r="J9" s="145">
        <v>5</v>
      </c>
      <c r="K9" s="27" t="s">
        <v>31</v>
      </c>
      <c r="L9" s="27" t="s">
        <v>129</v>
      </c>
    </row>
    <row r="10" spans="2:13" x14ac:dyDescent="0.3">
      <c r="B10" s="166" t="s">
        <v>23</v>
      </c>
      <c r="C10" s="167"/>
      <c r="D10" s="167"/>
      <c r="E10" s="167"/>
      <c r="F10" s="168"/>
      <c r="G10" s="146">
        <v>1494512.61</v>
      </c>
      <c r="H10" s="100">
        <v>1826935</v>
      </c>
      <c r="I10" s="100">
        <v>0</v>
      </c>
      <c r="J10" s="100">
        <v>1920636.15</v>
      </c>
      <c r="K10" s="100">
        <f>J10/G10*100</f>
        <v>128.51254229296867</v>
      </c>
      <c r="L10" s="100">
        <f>J10/H10*100</f>
        <v>105.128871579996</v>
      </c>
    </row>
    <row r="11" spans="2:13" x14ac:dyDescent="0.3">
      <c r="B11" s="169" t="s">
        <v>22</v>
      </c>
      <c r="C11" s="168"/>
      <c r="D11" s="168"/>
      <c r="E11" s="168"/>
      <c r="F11" s="168"/>
      <c r="G11" s="146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</row>
    <row r="12" spans="2:13" x14ac:dyDescent="0.3">
      <c r="B12" s="163" t="s">
        <v>0</v>
      </c>
      <c r="C12" s="164"/>
      <c r="D12" s="164"/>
      <c r="E12" s="164"/>
      <c r="F12" s="165"/>
      <c r="G12" s="147">
        <f>G10</f>
        <v>1494512.61</v>
      </c>
      <c r="H12" s="101">
        <v>1826935</v>
      </c>
      <c r="I12" s="101">
        <v>0</v>
      </c>
      <c r="J12" s="101">
        <f>J10</f>
        <v>1920636.15</v>
      </c>
      <c r="K12" s="101">
        <v>0</v>
      </c>
      <c r="L12" s="101">
        <f>J12/H12*100</f>
        <v>105.128871579996</v>
      </c>
    </row>
    <row r="13" spans="2:13" x14ac:dyDescent="0.3">
      <c r="B13" s="176" t="s">
        <v>24</v>
      </c>
      <c r="C13" s="167"/>
      <c r="D13" s="167"/>
      <c r="E13" s="167"/>
      <c r="F13" s="167"/>
      <c r="G13" s="148">
        <v>1466435.95</v>
      </c>
      <c r="H13" s="100">
        <v>1756955</v>
      </c>
      <c r="I13" s="100">
        <v>0</v>
      </c>
      <c r="J13" s="100">
        <v>1827990.58</v>
      </c>
      <c r="K13" s="102">
        <f>J13/G13*100</f>
        <v>124.65533049704626</v>
      </c>
      <c r="L13" s="102">
        <f>J13/H13*100</f>
        <v>104.04310753548043</v>
      </c>
    </row>
    <row r="14" spans="2:13" x14ac:dyDescent="0.3">
      <c r="B14" s="174" t="s">
        <v>25</v>
      </c>
      <c r="C14" s="168"/>
      <c r="D14" s="168"/>
      <c r="E14" s="168"/>
      <c r="F14" s="168"/>
      <c r="G14" s="146">
        <v>42988.41</v>
      </c>
      <c r="H14" s="103">
        <v>69980</v>
      </c>
      <c r="I14" s="103">
        <v>0</v>
      </c>
      <c r="J14" s="103">
        <v>78743.960000000006</v>
      </c>
      <c r="K14" s="102">
        <f>J14/G14*100</f>
        <v>183.17486038678797</v>
      </c>
      <c r="L14" s="102">
        <f>J14/H14*100</f>
        <v>112.52352100600172</v>
      </c>
    </row>
    <row r="15" spans="2:13" x14ac:dyDescent="0.3">
      <c r="B15" s="16" t="s">
        <v>1</v>
      </c>
      <c r="C15" s="37"/>
      <c r="D15" s="37"/>
      <c r="E15" s="37"/>
      <c r="F15" s="37"/>
      <c r="G15" s="147">
        <f>G14+G13</f>
        <v>1509424.3599999999</v>
      </c>
      <c r="H15" s="101">
        <v>1826935</v>
      </c>
      <c r="I15" s="101">
        <v>0</v>
      </c>
      <c r="J15" s="101">
        <f>J14+J13</f>
        <v>1906734.54</v>
      </c>
      <c r="K15" s="101">
        <f>J15/G15*100</f>
        <v>126.32196687219228</v>
      </c>
      <c r="L15" s="101">
        <f>J15/H15*100</f>
        <v>104.36794631445562</v>
      </c>
    </row>
    <row r="16" spans="2:13" x14ac:dyDescent="0.3">
      <c r="B16" s="175" t="s">
        <v>2</v>
      </c>
      <c r="C16" s="164"/>
      <c r="D16" s="164"/>
      <c r="E16" s="164"/>
      <c r="F16" s="164"/>
      <c r="G16" s="149">
        <f>G10-G15</f>
        <v>-14911.749999999767</v>
      </c>
      <c r="H16" s="104">
        <f>H10-H15</f>
        <v>0</v>
      </c>
      <c r="I16" s="104">
        <v>0</v>
      </c>
      <c r="J16" s="104">
        <f>J10-J15</f>
        <v>13901.60999999987</v>
      </c>
      <c r="K16" s="104">
        <v>0</v>
      </c>
      <c r="L16" s="104">
        <v>0</v>
      </c>
    </row>
    <row r="17" spans="1:49" ht="17.399999999999999" x14ac:dyDescent="0.3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"/>
    </row>
    <row r="18" spans="1:49" ht="18" customHeight="1" x14ac:dyDescent="0.3">
      <c r="B18" s="181" t="s">
        <v>49</v>
      </c>
      <c r="C18" s="181"/>
      <c r="D18" s="181"/>
      <c r="E18" s="181"/>
      <c r="F18" s="181"/>
      <c r="G18" s="38"/>
      <c r="H18" s="39"/>
      <c r="I18" s="39"/>
      <c r="J18" s="39"/>
      <c r="K18" s="40"/>
      <c r="L18" s="40"/>
      <c r="M18" s="1"/>
    </row>
    <row r="19" spans="1:49" ht="26.4" x14ac:dyDescent="0.3">
      <c r="B19" s="170" t="s">
        <v>8</v>
      </c>
      <c r="C19" s="170"/>
      <c r="D19" s="170"/>
      <c r="E19" s="170"/>
      <c r="F19" s="170"/>
      <c r="G19" s="23" t="s">
        <v>56</v>
      </c>
      <c r="H19" s="2" t="s">
        <v>42</v>
      </c>
      <c r="I19" s="2" t="s">
        <v>39</v>
      </c>
      <c r="J19" s="2" t="s">
        <v>57</v>
      </c>
      <c r="K19" s="2" t="s">
        <v>21</v>
      </c>
      <c r="L19" s="2" t="s">
        <v>40</v>
      </c>
    </row>
    <row r="20" spans="1:49" x14ac:dyDescent="0.3">
      <c r="B20" s="182">
        <v>1</v>
      </c>
      <c r="C20" s="183"/>
      <c r="D20" s="183"/>
      <c r="E20" s="183"/>
      <c r="F20" s="183"/>
      <c r="G20" s="28">
        <v>2</v>
      </c>
      <c r="H20" s="27">
        <v>3</v>
      </c>
      <c r="I20" s="27">
        <v>4</v>
      </c>
      <c r="J20" s="27">
        <v>5</v>
      </c>
      <c r="K20" s="27" t="s">
        <v>31</v>
      </c>
      <c r="L20" s="27" t="s">
        <v>32</v>
      </c>
    </row>
    <row r="21" spans="1:49" ht="15.75" customHeight="1" x14ac:dyDescent="0.3">
      <c r="B21" s="166" t="s">
        <v>26</v>
      </c>
      <c r="C21" s="184"/>
      <c r="D21" s="184"/>
      <c r="E21" s="184"/>
      <c r="F21" s="184"/>
      <c r="G21" s="92"/>
      <c r="H21" s="44"/>
      <c r="I21" s="44" t="s">
        <v>58</v>
      </c>
      <c r="J21" s="44"/>
      <c r="K21" s="44"/>
      <c r="L21" s="44"/>
    </row>
    <row r="22" spans="1:49" x14ac:dyDescent="0.3">
      <c r="B22" s="166" t="s">
        <v>27</v>
      </c>
      <c r="C22" s="167"/>
      <c r="D22" s="167"/>
      <c r="E22" s="167"/>
      <c r="F22" s="167"/>
      <c r="G22" s="93"/>
      <c r="H22" s="44"/>
      <c r="I22" s="44" t="s">
        <v>58</v>
      </c>
      <c r="J22" s="44"/>
      <c r="K22" s="44"/>
      <c r="L22" s="44"/>
    </row>
    <row r="23" spans="1:49" ht="15" customHeight="1" x14ac:dyDescent="0.3">
      <c r="B23" s="178" t="s">
        <v>41</v>
      </c>
      <c r="C23" s="179"/>
      <c r="D23" s="179"/>
      <c r="E23" s="179"/>
      <c r="F23" s="180"/>
      <c r="G23" s="94"/>
      <c r="H23" s="95"/>
      <c r="I23" s="95"/>
      <c r="J23" s="95"/>
      <c r="K23" s="95"/>
      <c r="L23" s="95"/>
    </row>
    <row r="24" spans="1:49" s="31" customFormat="1" ht="15" customHeight="1" x14ac:dyDescent="0.3">
      <c r="A24"/>
      <c r="B24" s="166" t="s">
        <v>13</v>
      </c>
      <c r="C24" s="167"/>
      <c r="D24" s="167"/>
      <c r="E24" s="167"/>
      <c r="F24" s="167"/>
      <c r="G24" s="93"/>
      <c r="H24" s="44"/>
      <c r="I24" s="44"/>
      <c r="J24" s="44"/>
      <c r="K24" s="44"/>
      <c r="L24" s="4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1" customFormat="1" ht="15" customHeight="1" x14ac:dyDescent="0.3">
      <c r="A25"/>
      <c r="B25" s="166" t="s">
        <v>48</v>
      </c>
      <c r="C25" s="167"/>
      <c r="D25" s="167"/>
      <c r="E25" s="167"/>
      <c r="F25" s="167"/>
      <c r="G25" s="93"/>
      <c r="H25" s="44"/>
      <c r="I25" s="44"/>
      <c r="J25" s="44"/>
      <c r="K25" s="44"/>
      <c r="L25" s="4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">
      <c r="A26" s="35"/>
      <c r="B26" s="178" t="s">
        <v>50</v>
      </c>
      <c r="C26" s="179"/>
      <c r="D26" s="179"/>
      <c r="E26" s="179"/>
      <c r="F26" s="180"/>
      <c r="G26" s="94"/>
      <c r="H26" s="96"/>
      <c r="I26" s="96"/>
      <c r="J26" s="96"/>
      <c r="K26" s="96"/>
      <c r="L26" s="9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15.6" x14ac:dyDescent="0.3">
      <c r="B27" s="173" t="s">
        <v>51</v>
      </c>
      <c r="C27" s="173"/>
      <c r="D27" s="173"/>
      <c r="E27" s="173"/>
      <c r="F27" s="173"/>
      <c r="G27" s="97"/>
      <c r="H27" s="98"/>
      <c r="I27" s="98"/>
      <c r="J27" s="98"/>
      <c r="K27" s="98"/>
      <c r="L27" s="98"/>
    </row>
    <row r="29" spans="1:49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9"/>
    </row>
    <row r="30" spans="1:49" x14ac:dyDescent="0.3">
      <c r="B30" s="161" t="s">
        <v>52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49" ht="15" customHeight="1" x14ac:dyDescent="0.3">
      <c r="B31" s="161" t="s">
        <v>53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49" ht="15" customHeight="1" x14ac:dyDescent="0.3">
      <c r="B32" s="161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2:12" ht="36.75" customHeight="1" x14ac:dyDescent="0.3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2:12" ht="15" customHeight="1" x14ac:dyDescent="0.3">
      <c r="B34" s="162" t="s">
        <v>54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2:12" x14ac:dyDescent="0.3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</sheetData>
  <mergeCells count="30">
    <mergeCell ref="B26:F26"/>
    <mergeCell ref="B23:F23"/>
    <mergeCell ref="B18:F18"/>
    <mergeCell ref="B24:F24"/>
    <mergeCell ref="B25:F25"/>
    <mergeCell ref="B19:F19"/>
    <mergeCell ref="B20:F20"/>
    <mergeCell ref="B21:F21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2:L2"/>
    <mergeCell ref="B4:L4"/>
    <mergeCell ref="B6:L6"/>
    <mergeCell ref="B17:L17"/>
    <mergeCell ref="B5:L5"/>
    <mergeCell ref="B3:L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6"/>
  <sheetViews>
    <sheetView topLeftCell="B1" zoomScaleNormal="100" workbookViewId="0">
      <selection activeCell="H43" sqref="H43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8" width="25.33203125" customWidth="1"/>
    <col min="9" max="9" width="17.33203125" customWidth="1"/>
    <col min="10" max="10" width="25.33203125" customWidth="1"/>
    <col min="11" max="12" width="15.6640625" customWidth="1"/>
  </cols>
  <sheetData>
    <row r="1" spans="2:12" ht="17.399999999999999" x14ac:dyDescent="0.3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12" ht="15.75" customHeight="1" x14ac:dyDescent="0.3">
      <c r="B2" s="159" t="s">
        <v>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7.399999999999999" x14ac:dyDescent="0.3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2:12" ht="15.75" customHeight="1" x14ac:dyDescent="0.3">
      <c r="B4" s="159" t="s">
        <v>44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17.399999999999999" x14ac:dyDescent="0.3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2:12" ht="15.75" customHeight="1" x14ac:dyDescent="0.3">
      <c r="B6" s="159" t="s">
        <v>33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7.399999999999999" x14ac:dyDescent="0.3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2:12" ht="45" customHeight="1" x14ac:dyDescent="0.3">
      <c r="B8" s="188" t="s">
        <v>8</v>
      </c>
      <c r="C8" s="189"/>
      <c r="D8" s="189"/>
      <c r="E8" s="189"/>
      <c r="F8" s="190"/>
      <c r="G8" s="30" t="s">
        <v>20</v>
      </c>
      <c r="H8" s="30" t="s">
        <v>42</v>
      </c>
      <c r="I8" s="30" t="s">
        <v>39</v>
      </c>
      <c r="J8" s="30" t="s">
        <v>71</v>
      </c>
      <c r="K8" s="30" t="s">
        <v>21</v>
      </c>
      <c r="L8" s="30" t="s">
        <v>40</v>
      </c>
    </row>
    <row r="9" spans="2:12" x14ac:dyDescent="0.3">
      <c r="B9" s="185">
        <v>1</v>
      </c>
      <c r="C9" s="186"/>
      <c r="D9" s="186"/>
      <c r="E9" s="186"/>
      <c r="F9" s="187"/>
      <c r="G9" s="32">
        <v>2</v>
      </c>
      <c r="H9" s="32">
        <v>3</v>
      </c>
      <c r="I9" s="32">
        <v>4</v>
      </c>
      <c r="J9" s="32">
        <v>5</v>
      </c>
      <c r="K9" s="32" t="s">
        <v>31</v>
      </c>
      <c r="L9" s="32" t="s">
        <v>129</v>
      </c>
    </row>
    <row r="10" spans="2:12" x14ac:dyDescent="0.3">
      <c r="B10" s="6"/>
      <c r="C10" s="6"/>
      <c r="D10" s="6"/>
      <c r="E10" s="6"/>
      <c r="F10" s="6" t="s">
        <v>38</v>
      </c>
      <c r="G10" s="58">
        <f>G11</f>
        <v>1494512.6099999999</v>
      </c>
      <c r="H10" s="58">
        <f>H11</f>
        <v>1826362</v>
      </c>
      <c r="I10" s="58">
        <v>0</v>
      </c>
      <c r="J10" s="152">
        <f>J11</f>
        <v>1920636.1499999997</v>
      </c>
      <c r="K10" s="59">
        <f>J10/G10*100</f>
        <v>128.51254229296867</v>
      </c>
      <c r="L10" s="61">
        <f>J10/H10*100</f>
        <v>105.1618545501932</v>
      </c>
    </row>
    <row r="11" spans="2:12" x14ac:dyDescent="0.3">
      <c r="B11" s="6">
        <v>6</v>
      </c>
      <c r="C11" s="6"/>
      <c r="D11" s="6"/>
      <c r="E11" s="6"/>
      <c r="F11" s="6" t="s">
        <v>3</v>
      </c>
      <c r="G11" s="99">
        <f>G12+G17+G22+G26+G31</f>
        <v>1494512.6099999999</v>
      </c>
      <c r="H11" s="99">
        <f>H12+H17+H22+H26+H31</f>
        <v>1826362</v>
      </c>
      <c r="I11" s="99">
        <v>0</v>
      </c>
      <c r="J11" s="99">
        <f>J12+J17+J22+J26+J31</f>
        <v>1920636.1499999997</v>
      </c>
      <c r="K11" s="61">
        <f>J11/G11*100</f>
        <v>128.51254229296867</v>
      </c>
      <c r="L11" s="61">
        <f>J11/H11*100</f>
        <v>105.1618545501932</v>
      </c>
    </row>
    <row r="12" spans="2:12" ht="26.4" x14ac:dyDescent="0.3">
      <c r="B12" s="6"/>
      <c r="C12" s="6">
        <v>63</v>
      </c>
      <c r="D12" s="6"/>
      <c r="E12" s="6"/>
      <c r="F12" s="6" t="s">
        <v>104</v>
      </c>
      <c r="G12" s="58">
        <f>G13</f>
        <v>1233253.99</v>
      </c>
      <c r="H12" s="58">
        <v>1357513</v>
      </c>
      <c r="I12" s="58">
        <v>0</v>
      </c>
      <c r="J12" s="59">
        <f>J13</f>
        <v>1537730.92</v>
      </c>
      <c r="K12" s="59">
        <f>J12/G12*100</f>
        <v>124.68890694608659</v>
      </c>
      <c r="L12" s="61">
        <f>J12/H12*100</f>
        <v>113.27559441419712</v>
      </c>
    </row>
    <row r="13" spans="2:12" ht="28.8" customHeight="1" x14ac:dyDescent="0.3">
      <c r="B13" s="7"/>
      <c r="C13" s="7"/>
      <c r="D13" s="7">
        <v>636</v>
      </c>
      <c r="E13" s="7"/>
      <c r="F13" s="19" t="s">
        <v>104</v>
      </c>
      <c r="G13" s="60">
        <f>G14+G15</f>
        <v>1233253.99</v>
      </c>
      <c r="H13" s="60">
        <v>1357513</v>
      </c>
      <c r="I13" s="60">
        <v>0</v>
      </c>
      <c r="J13" s="61">
        <f>J14+J15</f>
        <v>1537730.92</v>
      </c>
      <c r="K13" s="61">
        <f>J13/G13*100</f>
        <v>124.68890694608659</v>
      </c>
      <c r="L13" s="61">
        <f>J12/H12*100</f>
        <v>113.27559441419712</v>
      </c>
    </row>
    <row r="14" spans="2:12" ht="26.4" x14ac:dyDescent="0.3">
      <c r="B14" s="7"/>
      <c r="C14" s="7"/>
      <c r="D14" s="7"/>
      <c r="E14" s="7">
        <v>6361</v>
      </c>
      <c r="F14" s="19" t="s">
        <v>105</v>
      </c>
      <c r="G14" s="60">
        <v>1201700.82</v>
      </c>
      <c r="H14" s="60">
        <v>1357513</v>
      </c>
      <c r="I14" s="60">
        <v>0</v>
      </c>
      <c r="J14" s="61">
        <v>1505765.03</v>
      </c>
      <c r="K14" s="61">
        <f>J14/G14*100</f>
        <v>125.30282121302039</v>
      </c>
      <c r="L14" s="61">
        <f>J14/H14*100</f>
        <v>110.92085526989428</v>
      </c>
    </row>
    <row r="15" spans="2:12" ht="26.4" x14ac:dyDescent="0.3">
      <c r="B15" s="7"/>
      <c r="C15" s="7"/>
      <c r="D15" s="7"/>
      <c r="E15" s="7">
        <v>6362</v>
      </c>
      <c r="F15" s="19" t="s">
        <v>228</v>
      </c>
      <c r="G15" s="60">
        <v>31553.17</v>
      </c>
      <c r="H15" s="60"/>
      <c r="I15" s="60"/>
      <c r="J15" s="61">
        <v>31965.89</v>
      </c>
      <c r="K15" s="61"/>
      <c r="L15" s="61"/>
    </row>
    <row r="16" spans="2:12" x14ac:dyDescent="0.3">
      <c r="B16" s="7"/>
      <c r="C16" s="7"/>
      <c r="D16" s="8"/>
      <c r="E16" s="8" t="s">
        <v>12</v>
      </c>
      <c r="F16" s="8"/>
      <c r="G16" s="150"/>
      <c r="H16" s="60"/>
      <c r="I16" s="60">
        <v>0</v>
      </c>
      <c r="J16" s="61"/>
      <c r="K16" s="61"/>
      <c r="L16" s="61"/>
    </row>
    <row r="17" spans="2:12" x14ac:dyDescent="0.3">
      <c r="B17" s="15"/>
      <c r="C17" s="15">
        <v>64</v>
      </c>
      <c r="D17" s="48"/>
      <c r="E17" s="48"/>
      <c r="F17" s="48" t="s">
        <v>66</v>
      </c>
      <c r="G17" s="58">
        <f>G18+G20</f>
        <v>2097.16</v>
      </c>
      <c r="H17" s="58">
        <v>1</v>
      </c>
      <c r="I17" s="58">
        <v>0</v>
      </c>
      <c r="J17" s="59">
        <v>0.01</v>
      </c>
      <c r="K17" s="59">
        <f>J17/G17*100</f>
        <v>4.7683533922066035E-4</v>
      </c>
      <c r="L17" s="59">
        <f>J17/H17*100</f>
        <v>1</v>
      </c>
    </row>
    <row r="18" spans="2:12" x14ac:dyDescent="0.3">
      <c r="B18" s="7"/>
      <c r="C18" s="7"/>
      <c r="D18" s="8">
        <v>641</v>
      </c>
      <c r="E18" s="8"/>
      <c r="F18" s="8" t="s">
        <v>67</v>
      </c>
      <c r="G18" s="150">
        <v>0.14000000000000001</v>
      </c>
      <c r="H18" s="60">
        <v>1</v>
      </c>
      <c r="I18" s="60">
        <v>0</v>
      </c>
      <c r="J18" s="61">
        <v>0.01</v>
      </c>
      <c r="K18" s="61">
        <f>J18/G18*100</f>
        <v>7.1428571428571423</v>
      </c>
      <c r="L18" s="61">
        <f>J18/H18*100</f>
        <v>1</v>
      </c>
    </row>
    <row r="19" spans="2:12" x14ac:dyDescent="0.3">
      <c r="B19" s="7"/>
      <c r="C19" s="7"/>
      <c r="D19" s="8"/>
      <c r="E19" s="8">
        <v>6413</v>
      </c>
      <c r="F19" s="8" t="s">
        <v>68</v>
      </c>
      <c r="G19" s="151">
        <v>0.14000000000000001</v>
      </c>
      <c r="H19" s="60">
        <v>1</v>
      </c>
      <c r="I19" s="60">
        <v>0</v>
      </c>
      <c r="J19" s="61">
        <v>0.01</v>
      </c>
      <c r="K19" s="61">
        <f>J19/G21*100</f>
        <v>4.7686717341751631E-4</v>
      </c>
      <c r="L19" s="61">
        <f>J19/H19</f>
        <v>0.01</v>
      </c>
    </row>
    <row r="20" spans="2:12" x14ac:dyDescent="0.3">
      <c r="B20" s="7"/>
      <c r="C20" s="7"/>
      <c r="D20" s="8">
        <v>642</v>
      </c>
      <c r="E20" s="8"/>
      <c r="F20" s="8" t="s">
        <v>138</v>
      </c>
      <c r="G20" s="60">
        <v>2097.02</v>
      </c>
      <c r="H20" s="60">
        <v>0</v>
      </c>
      <c r="I20" s="60">
        <v>0</v>
      </c>
      <c r="J20" s="61">
        <v>0</v>
      </c>
      <c r="K20" s="61">
        <v>0</v>
      </c>
      <c r="L20" s="61">
        <v>0</v>
      </c>
    </row>
    <row r="21" spans="2:12" x14ac:dyDescent="0.3">
      <c r="B21" s="7"/>
      <c r="C21" s="7"/>
      <c r="D21" s="8"/>
      <c r="E21" s="8">
        <v>6422</v>
      </c>
      <c r="F21" s="8" t="s">
        <v>139</v>
      </c>
      <c r="G21" s="60">
        <v>2097.02</v>
      </c>
      <c r="H21" s="60">
        <v>0</v>
      </c>
      <c r="I21" s="60">
        <v>0</v>
      </c>
      <c r="J21" s="61">
        <v>0</v>
      </c>
      <c r="K21" s="61">
        <v>0</v>
      </c>
      <c r="L21" s="61">
        <v>0</v>
      </c>
    </row>
    <row r="22" spans="2:12" ht="26.4" x14ac:dyDescent="0.3">
      <c r="B22" s="15"/>
      <c r="C22" s="15">
        <v>65</v>
      </c>
      <c r="D22" s="48"/>
      <c r="E22" s="48"/>
      <c r="F22" s="50" t="s">
        <v>61</v>
      </c>
      <c r="G22" s="153">
        <v>46561.62</v>
      </c>
      <c r="H22" s="58">
        <v>127756</v>
      </c>
      <c r="I22" s="58">
        <v>0</v>
      </c>
      <c r="J22" s="59">
        <v>58807.13</v>
      </c>
      <c r="K22" s="59">
        <f>J22/G22*100</f>
        <v>126.29957892358554</v>
      </c>
      <c r="L22" s="59">
        <f>J22/H22*100</f>
        <v>46.030816556560943</v>
      </c>
    </row>
    <row r="23" spans="2:12" x14ac:dyDescent="0.3">
      <c r="B23" s="7"/>
      <c r="C23" s="7"/>
      <c r="D23" s="8">
        <v>651</v>
      </c>
      <c r="E23" s="8"/>
      <c r="F23" s="8" t="s">
        <v>60</v>
      </c>
      <c r="G23" s="60">
        <v>46561.62</v>
      </c>
      <c r="H23" s="60">
        <v>127756</v>
      </c>
      <c r="I23" s="60">
        <v>0</v>
      </c>
      <c r="J23" s="61">
        <v>58807.13</v>
      </c>
      <c r="K23" s="61">
        <f>J23/G23*100</f>
        <v>126.29957892358554</v>
      </c>
      <c r="L23" s="61">
        <f>J23/H23*100</f>
        <v>46.030816556560943</v>
      </c>
    </row>
    <row r="24" spans="2:12" x14ac:dyDescent="0.3">
      <c r="B24" s="7"/>
      <c r="C24" s="7"/>
      <c r="D24" s="8"/>
      <c r="E24" s="8">
        <v>6526</v>
      </c>
      <c r="F24" s="8" t="s">
        <v>59</v>
      </c>
      <c r="G24" s="60">
        <v>46561.62</v>
      </c>
      <c r="H24" s="60">
        <v>127756</v>
      </c>
      <c r="I24" s="60">
        <v>0</v>
      </c>
      <c r="J24" s="61">
        <v>58807.13</v>
      </c>
      <c r="K24" s="61">
        <f>J24/G24*100</f>
        <v>126.29957892358554</v>
      </c>
      <c r="L24" s="61">
        <f>J24/H24*100</f>
        <v>46.030816556560943</v>
      </c>
    </row>
    <row r="25" spans="2:12" x14ac:dyDescent="0.3">
      <c r="B25" s="7"/>
      <c r="C25" s="7"/>
      <c r="D25" s="8"/>
      <c r="E25" s="8"/>
      <c r="F25" s="8"/>
      <c r="G25" s="60"/>
      <c r="H25" s="60"/>
      <c r="I25" s="60">
        <v>0</v>
      </c>
      <c r="J25" s="61"/>
      <c r="K25" s="61"/>
      <c r="L25" s="61"/>
    </row>
    <row r="26" spans="2:12" ht="26.4" x14ac:dyDescent="0.3">
      <c r="B26" s="15"/>
      <c r="C26" s="15">
        <v>66</v>
      </c>
      <c r="D26" s="48"/>
      <c r="E26" s="48"/>
      <c r="F26" s="6" t="s">
        <v>14</v>
      </c>
      <c r="G26" s="58">
        <v>7273.21</v>
      </c>
      <c r="H26" s="58">
        <v>13271</v>
      </c>
      <c r="I26" s="58">
        <v>0</v>
      </c>
      <c r="J26" s="59">
        <f>J27</f>
        <v>14981.65</v>
      </c>
      <c r="K26" s="59">
        <f>J26/G26*100</f>
        <v>205.98401531098372</v>
      </c>
      <c r="L26" s="59">
        <f>J26/H26*100</f>
        <v>112.89013638761209</v>
      </c>
    </row>
    <row r="27" spans="2:12" ht="26.4" x14ac:dyDescent="0.3">
      <c r="B27" s="7"/>
      <c r="C27" s="15"/>
      <c r="D27" s="8">
        <v>661</v>
      </c>
      <c r="E27" s="8"/>
      <c r="F27" s="10" t="s">
        <v>28</v>
      </c>
      <c r="G27" s="60">
        <v>7273.21</v>
      </c>
      <c r="H27" s="60">
        <v>13271</v>
      </c>
      <c r="I27" s="60">
        <v>0</v>
      </c>
      <c r="J27" s="61">
        <f>J28+J29</f>
        <v>14981.65</v>
      </c>
      <c r="K27" s="61">
        <f>J27/G27*100</f>
        <v>205.98401531098372</v>
      </c>
      <c r="L27" s="61">
        <f>J27/H27*100</f>
        <v>112.89013638761209</v>
      </c>
    </row>
    <row r="28" spans="2:12" x14ac:dyDescent="0.3">
      <c r="B28" s="7"/>
      <c r="C28" s="15"/>
      <c r="D28" s="8"/>
      <c r="E28" s="8">
        <v>6615</v>
      </c>
      <c r="F28" s="10" t="s">
        <v>65</v>
      </c>
      <c r="G28" s="60">
        <v>7273.21</v>
      </c>
      <c r="H28" s="60">
        <v>13271</v>
      </c>
      <c r="I28" s="60">
        <v>0</v>
      </c>
      <c r="J28" s="61">
        <v>14281.65</v>
      </c>
      <c r="K28" s="61">
        <f>J28/G28*100</f>
        <v>196.35965412795727</v>
      </c>
      <c r="L28" s="61">
        <f>J28/H28*100</f>
        <v>107.6154773566423</v>
      </c>
    </row>
    <row r="29" spans="2:12" x14ac:dyDescent="0.3">
      <c r="B29" s="7"/>
      <c r="C29" s="15"/>
      <c r="D29" s="8"/>
      <c r="E29" s="8">
        <v>6631</v>
      </c>
      <c r="F29" s="10" t="s">
        <v>69</v>
      </c>
      <c r="G29" s="60">
        <v>0</v>
      </c>
      <c r="H29" s="60">
        <v>0</v>
      </c>
      <c r="I29" s="60"/>
      <c r="J29" s="61">
        <v>700</v>
      </c>
      <c r="K29" s="61" t="e">
        <f>J29/G29*100</f>
        <v>#DIV/0!</v>
      </c>
      <c r="L29" s="61" t="e">
        <f>J29/H29*100</f>
        <v>#DIV/0!</v>
      </c>
    </row>
    <row r="30" spans="2:12" x14ac:dyDescent="0.3">
      <c r="B30" s="7"/>
      <c r="C30" s="7"/>
      <c r="D30" s="8"/>
      <c r="E30" s="8"/>
      <c r="F30" s="10" t="s">
        <v>17</v>
      </c>
      <c r="G30" s="60"/>
      <c r="H30" s="60"/>
      <c r="I30" s="60">
        <v>0</v>
      </c>
      <c r="J30" s="61"/>
      <c r="K30" s="61"/>
      <c r="L30" s="61"/>
    </row>
    <row r="31" spans="2:12" ht="30.75" customHeight="1" x14ac:dyDescent="0.3">
      <c r="B31" s="15"/>
      <c r="C31" s="15">
        <v>67</v>
      </c>
      <c r="D31" s="48"/>
      <c r="E31" s="48"/>
      <c r="F31" s="49" t="s">
        <v>62</v>
      </c>
      <c r="G31" s="58">
        <f>G32</f>
        <v>205326.63</v>
      </c>
      <c r="H31" s="58">
        <v>327821</v>
      </c>
      <c r="I31" s="58">
        <v>0</v>
      </c>
      <c r="J31" s="59">
        <f>J32+J33</f>
        <v>309116.44</v>
      </c>
      <c r="K31" s="59">
        <f>J31/G31*100</f>
        <v>150.54863560562018</v>
      </c>
      <c r="L31" s="59">
        <f>J31/H31*100</f>
        <v>94.294276449647825</v>
      </c>
    </row>
    <row r="32" spans="2:12" ht="26.4" x14ac:dyDescent="0.3">
      <c r="B32" s="7"/>
      <c r="C32" s="7"/>
      <c r="D32" s="7">
        <v>671</v>
      </c>
      <c r="E32" s="7"/>
      <c r="F32" s="19" t="s">
        <v>63</v>
      </c>
      <c r="G32" s="60">
        <f>G33+G34</f>
        <v>205326.63</v>
      </c>
      <c r="H32" s="60">
        <v>327821</v>
      </c>
      <c r="I32" s="60">
        <v>0</v>
      </c>
      <c r="J32" s="61">
        <v>273644.28999999998</v>
      </c>
      <c r="K32" s="61">
        <f>J32/G32*100</f>
        <v>133.27267388550621</v>
      </c>
      <c r="L32" s="61">
        <f>J32/H32*100</f>
        <v>83.473691435264968</v>
      </c>
    </row>
    <row r="33" spans="2:12" ht="26.4" x14ac:dyDescent="0.3">
      <c r="B33" s="7"/>
      <c r="C33" s="7"/>
      <c r="D33" s="7"/>
      <c r="E33" s="7">
        <v>6711</v>
      </c>
      <c r="F33" s="19" t="s">
        <v>64</v>
      </c>
      <c r="G33" s="60">
        <v>198637.4</v>
      </c>
      <c r="H33" s="60">
        <v>327821</v>
      </c>
      <c r="I33" s="60">
        <v>0</v>
      </c>
      <c r="J33" s="61">
        <v>35472.15</v>
      </c>
      <c r="K33" s="61">
        <f>J33/G33*100</f>
        <v>17.857739781128831</v>
      </c>
      <c r="L33" s="61">
        <f>J33/H33*100</f>
        <v>10.82058501438285</v>
      </c>
    </row>
    <row r="34" spans="2:12" ht="26.4" customHeight="1" x14ac:dyDescent="0.3">
      <c r="B34" s="7"/>
      <c r="C34" s="7"/>
      <c r="D34" s="7"/>
      <c r="E34" s="7">
        <v>6712</v>
      </c>
      <c r="F34" s="19" t="s">
        <v>227</v>
      </c>
      <c r="G34" s="60">
        <v>6689.23</v>
      </c>
      <c r="H34" s="60">
        <v>0</v>
      </c>
      <c r="I34" s="60">
        <v>0</v>
      </c>
      <c r="J34" s="61">
        <v>0</v>
      </c>
      <c r="K34" s="61">
        <v>0</v>
      </c>
      <c r="L34" s="61">
        <v>0</v>
      </c>
    </row>
    <row r="35" spans="2:12" x14ac:dyDescent="0.3">
      <c r="B35" s="7"/>
      <c r="C35" s="7"/>
      <c r="D35" s="7"/>
      <c r="E35" s="7" t="s">
        <v>12</v>
      </c>
      <c r="F35" s="19"/>
      <c r="G35" s="5"/>
      <c r="H35" s="117"/>
      <c r="I35" s="54"/>
      <c r="J35" s="57"/>
      <c r="K35" s="57"/>
      <c r="L35" s="24"/>
    </row>
    <row r="36" spans="2:12" ht="17.399999999999999" x14ac:dyDescent="0.3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</row>
    <row r="37" spans="2:12" ht="36.75" customHeight="1" x14ac:dyDescent="0.3">
      <c r="B37" s="188" t="s">
        <v>8</v>
      </c>
      <c r="C37" s="189"/>
      <c r="D37" s="189"/>
      <c r="E37" s="189"/>
      <c r="F37" s="190"/>
      <c r="G37" s="30" t="s">
        <v>70</v>
      </c>
      <c r="H37" s="30" t="s">
        <v>42</v>
      </c>
      <c r="I37" s="30" t="s">
        <v>39</v>
      </c>
      <c r="J37" s="30" t="s">
        <v>71</v>
      </c>
      <c r="K37" s="30" t="s">
        <v>21</v>
      </c>
      <c r="L37" s="30" t="s">
        <v>40</v>
      </c>
    </row>
    <row r="38" spans="2:12" x14ac:dyDescent="0.3">
      <c r="B38" s="185">
        <v>1</v>
      </c>
      <c r="C38" s="186"/>
      <c r="D38" s="186"/>
      <c r="E38" s="186"/>
      <c r="F38" s="187"/>
      <c r="G38" s="154">
        <v>2</v>
      </c>
      <c r="H38" s="154">
        <v>3</v>
      </c>
      <c r="I38" s="154">
        <v>4</v>
      </c>
      <c r="J38" s="154">
        <v>5</v>
      </c>
      <c r="K38" s="32" t="s">
        <v>31</v>
      </c>
      <c r="L38" s="32" t="s">
        <v>32</v>
      </c>
    </row>
    <row r="39" spans="2:12" x14ac:dyDescent="0.3">
      <c r="B39" s="6"/>
      <c r="C39" s="6"/>
      <c r="D39" s="6"/>
      <c r="E39" s="6"/>
      <c r="F39" s="6" t="s">
        <v>37</v>
      </c>
      <c r="G39" s="58">
        <f>G40+G91</f>
        <v>1509424.3599999999</v>
      </c>
      <c r="H39" s="58">
        <f>H40+H90</f>
        <v>1826935</v>
      </c>
      <c r="I39" s="60">
        <v>0</v>
      </c>
      <c r="J39" s="59">
        <f>J40+J90</f>
        <v>1906734.54</v>
      </c>
      <c r="K39" s="56">
        <f t="shared" ref="K39:K66" si="0">J39/G39*100</f>
        <v>126.32196687219228</v>
      </c>
      <c r="L39" s="55">
        <f>J39/H39*100</f>
        <v>104.36794631445562</v>
      </c>
    </row>
    <row r="40" spans="2:12" x14ac:dyDescent="0.3">
      <c r="B40" s="6">
        <v>3</v>
      </c>
      <c r="C40" s="6"/>
      <c r="D40" s="6"/>
      <c r="E40" s="6"/>
      <c r="F40" s="6" t="s">
        <v>4</v>
      </c>
      <c r="G40" s="58">
        <v>1466435.95</v>
      </c>
      <c r="H40" s="58">
        <f>H41+H49+H80+H84</f>
        <v>1756955</v>
      </c>
      <c r="I40" s="58">
        <v>0</v>
      </c>
      <c r="J40" s="59">
        <v>1827990.58</v>
      </c>
      <c r="K40" s="56">
        <f t="shared" si="0"/>
        <v>124.65533049704626</v>
      </c>
      <c r="L40" s="56">
        <f>J40/H40*100</f>
        <v>104.04310753548043</v>
      </c>
    </row>
    <row r="41" spans="2:12" x14ac:dyDescent="0.3">
      <c r="B41" s="6"/>
      <c r="C41" s="6">
        <v>31</v>
      </c>
      <c r="D41" s="6"/>
      <c r="E41" s="6"/>
      <c r="F41" s="6" t="s">
        <v>5</v>
      </c>
      <c r="G41" s="58">
        <v>1288099.68</v>
      </c>
      <c r="H41" s="58">
        <v>1390401</v>
      </c>
      <c r="I41" s="58">
        <v>0</v>
      </c>
      <c r="J41" s="59">
        <v>1507183.95</v>
      </c>
      <c r="K41" s="56">
        <f t="shared" si="0"/>
        <v>117.0083319949276</v>
      </c>
      <c r="L41" s="56">
        <f>J41/H41*100</f>
        <v>108.39922799249999</v>
      </c>
    </row>
    <row r="42" spans="2:12" x14ac:dyDescent="0.3">
      <c r="B42" s="7"/>
      <c r="C42" s="7"/>
      <c r="D42" s="7">
        <v>311</v>
      </c>
      <c r="E42" s="7"/>
      <c r="F42" s="7" t="s">
        <v>29</v>
      </c>
      <c r="G42" s="60">
        <v>1060959.04</v>
      </c>
      <c r="H42" s="60">
        <v>0</v>
      </c>
      <c r="I42" s="60">
        <v>0</v>
      </c>
      <c r="J42" s="61">
        <v>1245718.19</v>
      </c>
      <c r="K42" s="55">
        <f t="shared" si="0"/>
        <v>117.41435277275171</v>
      </c>
      <c r="L42" s="55">
        <v>0</v>
      </c>
    </row>
    <row r="43" spans="2:12" x14ac:dyDescent="0.3">
      <c r="B43" s="7"/>
      <c r="C43" s="7"/>
      <c r="D43" s="7"/>
      <c r="E43" s="7">
        <v>3111</v>
      </c>
      <c r="F43" s="7" t="s">
        <v>30</v>
      </c>
      <c r="G43" s="60">
        <v>1060959.04</v>
      </c>
      <c r="H43" s="60">
        <v>0</v>
      </c>
      <c r="I43" s="60">
        <v>0</v>
      </c>
      <c r="J43" s="61">
        <v>1245718.19</v>
      </c>
      <c r="K43" s="55">
        <f t="shared" si="0"/>
        <v>117.41435277275171</v>
      </c>
      <c r="L43" s="55">
        <v>0</v>
      </c>
    </row>
    <row r="44" spans="2:12" x14ac:dyDescent="0.3">
      <c r="B44" s="51"/>
      <c r="C44" s="52"/>
      <c r="D44" s="52">
        <v>312</v>
      </c>
      <c r="E44" s="52"/>
      <c r="F44" s="52" t="s">
        <v>72</v>
      </c>
      <c r="G44" s="60">
        <v>52154.73</v>
      </c>
      <c r="H44" s="60">
        <v>0</v>
      </c>
      <c r="I44" s="60">
        <v>0</v>
      </c>
      <c r="J44" s="61">
        <v>57507.4</v>
      </c>
      <c r="K44" s="55">
        <f t="shared" si="0"/>
        <v>110.26305763638311</v>
      </c>
      <c r="L44" s="55">
        <v>0</v>
      </c>
    </row>
    <row r="45" spans="2:12" x14ac:dyDescent="0.3">
      <c r="B45" s="51"/>
      <c r="C45" s="52"/>
      <c r="D45" s="52"/>
      <c r="E45" s="52">
        <v>3121</v>
      </c>
      <c r="F45" s="52" t="s">
        <v>72</v>
      </c>
      <c r="G45" s="60">
        <v>52154.73</v>
      </c>
      <c r="H45" s="60">
        <v>0</v>
      </c>
      <c r="I45" s="60">
        <v>0</v>
      </c>
      <c r="J45" s="61">
        <v>57507.4</v>
      </c>
      <c r="K45" s="55">
        <f t="shared" si="0"/>
        <v>110.26305763638311</v>
      </c>
      <c r="L45" s="55">
        <v>0</v>
      </c>
    </row>
    <row r="46" spans="2:12" x14ac:dyDescent="0.3">
      <c r="B46" s="51"/>
      <c r="C46" s="51"/>
      <c r="D46" s="51">
        <v>313</v>
      </c>
      <c r="E46" s="51"/>
      <c r="F46" s="51" t="s">
        <v>73</v>
      </c>
      <c r="G46" s="58">
        <v>174985.91</v>
      </c>
      <c r="H46" s="58">
        <v>0</v>
      </c>
      <c r="I46" s="58">
        <v>0</v>
      </c>
      <c r="J46" s="59">
        <v>203958.36</v>
      </c>
      <c r="K46" s="56">
        <f t="shared" si="0"/>
        <v>116.5570187908272</v>
      </c>
      <c r="L46" s="56">
        <v>0</v>
      </c>
    </row>
    <row r="47" spans="2:12" x14ac:dyDescent="0.3">
      <c r="B47" s="51"/>
      <c r="C47" s="52"/>
      <c r="D47" s="52"/>
      <c r="E47" s="52">
        <v>3132</v>
      </c>
      <c r="F47" s="52" t="s">
        <v>74</v>
      </c>
      <c r="G47" s="60">
        <v>174877.33</v>
      </c>
      <c r="H47" s="60">
        <v>0</v>
      </c>
      <c r="I47" s="60">
        <v>0</v>
      </c>
      <c r="J47" s="61">
        <v>203958.36</v>
      </c>
      <c r="K47" s="55">
        <f t="shared" si="0"/>
        <v>116.62938815454238</v>
      </c>
      <c r="L47" s="55">
        <v>0</v>
      </c>
    </row>
    <row r="48" spans="2:12" x14ac:dyDescent="0.3">
      <c r="B48" s="51"/>
      <c r="C48" s="52"/>
      <c r="D48" s="52"/>
      <c r="E48" s="52">
        <v>3133</v>
      </c>
      <c r="F48" s="52"/>
      <c r="G48" s="60">
        <v>108.58</v>
      </c>
      <c r="H48" s="60"/>
      <c r="I48" s="60"/>
      <c r="J48" s="61"/>
      <c r="K48" s="55"/>
      <c r="L48" s="55"/>
    </row>
    <row r="49" spans="2:12" x14ac:dyDescent="0.3">
      <c r="B49" s="51"/>
      <c r="C49" s="51">
        <v>32</v>
      </c>
      <c r="D49" s="51"/>
      <c r="E49" s="51"/>
      <c r="F49" s="51" t="s">
        <v>11</v>
      </c>
      <c r="G49" s="58">
        <v>150515.23000000001</v>
      </c>
      <c r="H49" s="58">
        <v>333461</v>
      </c>
      <c r="I49" s="58">
        <v>0</v>
      </c>
      <c r="J49" s="59">
        <v>286561.27</v>
      </c>
      <c r="K49" s="56">
        <f t="shared" si="0"/>
        <v>190.38689307387696</v>
      </c>
      <c r="L49" s="56">
        <f>J49/H49*100</f>
        <v>85.935467715864831</v>
      </c>
    </row>
    <row r="50" spans="2:12" x14ac:dyDescent="0.3">
      <c r="B50" s="51"/>
      <c r="C50" s="52"/>
      <c r="D50" s="52">
        <v>321</v>
      </c>
      <c r="E50" s="51"/>
      <c r="F50" s="52" t="s">
        <v>75</v>
      </c>
      <c r="G50" s="60">
        <v>31801.3</v>
      </c>
      <c r="H50" s="60">
        <v>0</v>
      </c>
      <c r="I50" s="60">
        <v>0</v>
      </c>
      <c r="J50" s="61">
        <v>31807.5</v>
      </c>
      <c r="K50" s="55">
        <f t="shared" si="0"/>
        <v>100.01949605833724</v>
      </c>
      <c r="L50" s="55">
        <v>0</v>
      </c>
    </row>
    <row r="51" spans="2:12" x14ac:dyDescent="0.3">
      <c r="B51" s="51"/>
      <c r="C51" s="52"/>
      <c r="D51" s="52"/>
      <c r="E51" s="52">
        <v>3211</v>
      </c>
      <c r="F51" s="52" t="s">
        <v>76</v>
      </c>
      <c r="G51" s="60">
        <v>5746.18</v>
      </c>
      <c r="H51" s="60">
        <v>0</v>
      </c>
      <c r="I51" s="60">
        <v>0</v>
      </c>
      <c r="J51" s="61">
        <v>5384.87</v>
      </c>
      <c r="K51" s="55">
        <f t="shared" si="0"/>
        <v>93.712170520241273</v>
      </c>
      <c r="L51" s="55">
        <v>0</v>
      </c>
    </row>
    <row r="52" spans="2:12" ht="26.4" x14ac:dyDescent="0.3">
      <c r="B52" s="51"/>
      <c r="C52" s="52"/>
      <c r="D52" s="52"/>
      <c r="E52" s="52">
        <v>3212</v>
      </c>
      <c r="F52" s="52" t="s">
        <v>77</v>
      </c>
      <c r="G52" s="60">
        <v>25330.74</v>
      </c>
      <c r="H52" s="60">
        <v>0</v>
      </c>
      <c r="I52" s="60">
        <v>0</v>
      </c>
      <c r="J52" s="61">
        <v>25472.26</v>
      </c>
      <c r="K52" s="55">
        <f t="shared" si="0"/>
        <v>100.55868877103471</v>
      </c>
      <c r="L52" s="55">
        <v>0</v>
      </c>
    </row>
    <row r="53" spans="2:12" x14ac:dyDescent="0.3">
      <c r="B53" s="51"/>
      <c r="C53" s="52"/>
      <c r="D53" s="52"/>
      <c r="E53" s="52">
        <v>3213</v>
      </c>
      <c r="F53" s="52" t="s">
        <v>78</v>
      </c>
      <c r="G53" s="60">
        <v>688.83</v>
      </c>
      <c r="H53" s="60">
        <v>0</v>
      </c>
      <c r="I53" s="60">
        <v>0</v>
      </c>
      <c r="J53" s="61">
        <v>870.18</v>
      </c>
      <c r="K53" s="55">
        <f t="shared" si="0"/>
        <v>126.3272505552894</v>
      </c>
      <c r="L53" s="55">
        <v>0</v>
      </c>
    </row>
    <row r="54" spans="2:12" x14ac:dyDescent="0.3">
      <c r="B54" s="51"/>
      <c r="C54" s="52"/>
      <c r="D54" s="52"/>
      <c r="E54" s="52">
        <v>3214</v>
      </c>
      <c r="F54" s="52" t="s">
        <v>79</v>
      </c>
      <c r="G54" s="60">
        <v>35.57</v>
      </c>
      <c r="H54" s="60">
        <v>0</v>
      </c>
      <c r="I54" s="60">
        <v>0</v>
      </c>
      <c r="J54" s="61">
        <v>80.19</v>
      </c>
      <c r="K54" s="55">
        <f t="shared" si="0"/>
        <v>225.44278886702278</v>
      </c>
      <c r="L54" s="55">
        <v>0</v>
      </c>
    </row>
    <row r="55" spans="2:12" x14ac:dyDescent="0.3">
      <c r="B55" s="7"/>
      <c r="C55" s="7"/>
      <c r="D55" s="7">
        <v>322</v>
      </c>
      <c r="E55" s="7"/>
      <c r="F55" s="7" t="s">
        <v>80</v>
      </c>
      <c r="G55" s="58">
        <v>70850.27</v>
      </c>
      <c r="H55" s="60">
        <v>0</v>
      </c>
      <c r="I55" s="60">
        <v>0</v>
      </c>
      <c r="J55" s="61">
        <v>202771.1</v>
      </c>
      <c r="K55" s="55">
        <f t="shared" si="0"/>
        <v>286.19665105016537</v>
      </c>
      <c r="L55" s="55">
        <v>0</v>
      </c>
    </row>
    <row r="56" spans="2:12" x14ac:dyDescent="0.3">
      <c r="B56" s="7"/>
      <c r="C56" s="15"/>
      <c r="D56" s="7"/>
      <c r="E56" s="7">
        <v>3221</v>
      </c>
      <c r="F56" s="19" t="s">
        <v>81</v>
      </c>
      <c r="G56" s="60">
        <v>13648.29</v>
      </c>
      <c r="H56" s="60">
        <v>0</v>
      </c>
      <c r="I56" s="60">
        <v>0</v>
      </c>
      <c r="J56" s="61">
        <v>37919.360000000001</v>
      </c>
      <c r="K56" s="55">
        <f t="shared" si="0"/>
        <v>277.83231452438366</v>
      </c>
      <c r="L56" s="55">
        <v>0</v>
      </c>
    </row>
    <row r="57" spans="2:12" x14ac:dyDescent="0.3">
      <c r="B57" s="7"/>
      <c r="C57" s="15"/>
      <c r="D57" s="7"/>
      <c r="E57" s="7">
        <v>3222</v>
      </c>
      <c r="F57" s="19" t="s">
        <v>82</v>
      </c>
      <c r="G57" s="60">
        <v>21876.78</v>
      </c>
      <c r="H57" s="60">
        <v>0</v>
      </c>
      <c r="I57" s="60">
        <v>0</v>
      </c>
      <c r="J57" s="61">
        <v>121724.78</v>
      </c>
      <c r="K57" s="55">
        <f t="shared" si="0"/>
        <v>556.410861196209</v>
      </c>
      <c r="L57" s="55">
        <v>0</v>
      </c>
    </row>
    <row r="58" spans="2:12" x14ac:dyDescent="0.3">
      <c r="B58" s="7"/>
      <c r="C58" s="15"/>
      <c r="D58" s="7"/>
      <c r="E58" s="7">
        <v>3223</v>
      </c>
      <c r="F58" s="19" t="s">
        <v>83</v>
      </c>
      <c r="G58" s="60">
        <v>31459.77</v>
      </c>
      <c r="H58" s="60">
        <v>0</v>
      </c>
      <c r="I58" s="60">
        <v>0</v>
      </c>
      <c r="J58" s="61">
        <v>35751.15</v>
      </c>
      <c r="K58" s="55">
        <f t="shared" si="0"/>
        <v>113.64084988542511</v>
      </c>
      <c r="L58" s="55">
        <v>0</v>
      </c>
    </row>
    <row r="59" spans="2:12" x14ac:dyDescent="0.3">
      <c r="B59" s="7"/>
      <c r="C59" s="15"/>
      <c r="D59" s="7"/>
      <c r="E59" s="7">
        <v>3224</v>
      </c>
      <c r="F59" s="19" t="s">
        <v>84</v>
      </c>
      <c r="G59" s="60">
        <v>2133.4899999999998</v>
      </c>
      <c r="H59" s="60">
        <v>0</v>
      </c>
      <c r="I59" s="60">
        <v>0</v>
      </c>
      <c r="J59" s="61">
        <v>3866.58</v>
      </c>
      <c r="K59" s="55">
        <f t="shared" si="0"/>
        <v>181.23262822886446</v>
      </c>
      <c r="L59" s="55">
        <v>0</v>
      </c>
    </row>
    <row r="60" spans="2:12" x14ac:dyDescent="0.3">
      <c r="B60" s="7"/>
      <c r="C60" s="15"/>
      <c r="D60" s="7"/>
      <c r="E60" s="7">
        <v>3225</v>
      </c>
      <c r="F60" s="19" t="s">
        <v>85</v>
      </c>
      <c r="G60" s="60">
        <v>1269.47</v>
      </c>
      <c r="H60" s="60">
        <v>0</v>
      </c>
      <c r="I60" s="60">
        <v>0</v>
      </c>
      <c r="J60" s="61">
        <v>2291.13</v>
      </c>
      <c r="K60" s="55">
        <f t="shared" si="0"/>
        <v>180.47925512221636</v>
      </c>
      <c r="L60" s="55">
        <v>0</v>
      </c>
    </row>
    <row r="61" spans="2:12" x14ac:dyDescent="0.3">
      <c r="B61" s="7"/>
      <c r="C61" s="15"/>
      <c r="D61" s="7"/>
      <c r="E61" s="7">
        <v>3227</v>
      </c>
      <c r="F61" s="19" t="s">
        <v>86</v>
      </c>
      <c r="G61" s="60">
        <v>462.47</v>
      </c>
      <c r="H61" s="60">
        <v>0</v>
      </c>
      <c r="I61" s="60">
        <v>0</v>
      </c>
      <c r="J61" s="61">
        <v>1218.0999999999999</v>
      </c>
      <c r="K61" s="55">
        <f t="shared" si="0"/>
        <v>263.39005773347452</v>
      </c>
      <c r="L61" s="55">
        <v>0</v>
      </c>
    </row>
    <row r="62" spans="2:12" x14ac:dyDescent="0.3">
      <c r="B62" s="7"/>
      <c r="C62" s="15"/>
      <c r="D62" s="7">
        <v>323</v>
      </c>
      <c r="E62" s="7" t="s">
        <v>58</v>
      </c>
      <c r="F62" s="19" t="s">
        <v>87</v>
      </c>
      <c r="G62" s="58">
        <v>35110.230000000003</v>
      </c>
      <c r="H62" s="60">
        <v>0</v>
      </c>
      <c r="I62" s="60">
        <v>0</v>
      </c>
      <c r="J62" s="61">
        <v>41988.19</v>
      </c>
      <c r="K62" s="55">
        <f t="shared" si="0"/>
        <v>119.58961818250691</v>
      </c>
      <c r="L62" s="55">
        <v>0</v>
      </c>
    </row>
    <row r="63" spans="2:12" x14ac:dyDescent="0.3">
      <c r="B63" s="51"/>
      <c r="C63" s="52" t="s">
        <v>58</v>
      </c>
      <c r="D63" s="52"/>
      <c r="E63" s="52">
        <v>3231</v>
      </c>
      <c r="F63" s="52" t="s">
        <v>88</v>
      </c>
      <c r="G63" s="60">
        <v>3559.68</v>
      </c>
      <c r="H63" s="60">
        <v>0</v>
      </c>
      <c r="I63" s="60">
        <v>0</v>
      </c>
      <c r="J63" s="61">
        <v>4512.8</v>
      </c>
      <c r="K63" s="55">
        <f t="shared" si="0"/>
        <v>126.77544048903273</v>
      </c>
      <c r="L63" s="55">
        <v>0</v>
      </c>
    </row>
    <row r="64" spans="2:12" x14ac:dyDescent="0.3">
      <c r="B64" s="51"/>
      <c r="C64" s="52"/>
      <c r="D64" s="52"/>
      <c r="E64" s="52">
        <v>3232</v>
      </c>
      <c r="F64" s="52" t="s">
        <v>89</v>
      </c>
      <c r="G64" s="60">
        <v>14822.46</v>
      </c>
      <c r="H64" s="60">
        <v>0</v>
      </c>
      <c r="I64" s="60">
        <v>0</v>
      </c>
      <c r="J64" s="61">
        <v>18004.3</v>
      </c>
      <c r="K64" s="55">
        <f t="shared" si="0"/>
        <v>121.46634229405915</v>
      </c>
      <c r="L64" s="55">
        <v>0</v>
      </c>
    </row>
    <row r="65" spans="2:12" x14ac:dyDescent="0.3">
      <c r="B65" s="51"/>
      <c r="C65" s="52"/>
      <c r="D65" s="52"/>
      <c r="E65" s="52">
        <v>3233</v>
      </c>
      <c r="F65" s="52" t="s">
        <v>90</v>
      </c>
      <c r="G65" s="60">
        <v>0</v>
      </c>
      <c r="H65" s="60">
        <v>0</v>
      </c>
      <c r="I65" s="60">
        <v>0</v>
      </c>
      <c r="J65" s="61">
        <v>0</v>
      </c>
      <c r="K65" s="55">
        <v>0</v>
      </c>
      <c r="L65" s="55">
        <v>0</v>
      </c>
    </row>
    <row r="66" spans="2:12" x14ac:dyDescent="0.3">
      <c r="B66" s="51"/>
      <c r="C66" s="52"/>
      <c r="D66" s="52"/>
      <c r="E66" s="52">
        <v>3234</v>
      </c>
      <c r="F66" s="52" t="s">
        <v>91</v>
      </c>
      <c r="G66" s="60">
        <v>5098.3100000000004</v>
      </c>
      <c r="H66" s="60">
        <v>0</v>
      </c>
      <c r="I66" s="60">
        <v>0</v>
      </c>
      <c r="J66" s="61">
        <v>5171.33</v>
      </c>
      <c r="K66" s="55">
        <f t="shared" si="0"/>
        <v>101.43223931067354</v>
      </c>
      <c r="L66" s="55">
        <v>0</v>
      </c>
    </row>
    <row r="67" spans="2:12" x14ac:dyDescent="0.3">
      <c r="B67" s="51"/>
      <c r="C67" s="52"/>
      <c r="D67" s="52"/>
      <c r="E67" s="52">
        <v>3235</v>
      </c>
      <c r="F67" s="52" t="s">
        <v>92</v>
      </c>
      <c r="G67" s="60">
        <v>0</v>
      </c>
      <c r="H67" s="60">
        <v>0</v>
      </c>
      <c r="I67" s="60">
        <v>0</v>
      </c>
      <c r="J67" s="61">
        <v>0</v>
      </c>
      <c r="K67" s="55">
        <v>0</v>
      </c>
      <c r="L67" s="55">
        <v>0</v>
      </c>
    </row>
    <row r="68" spans="2:12" x14ac:dyDescent="0.3">
      <c r="B68" s="51"/>
      <c r="C68" s="52"/>
      <c r="D68" s="52"/>
      <c r="E68" s="52">
        <v>3236</v>
      </c>
      <c r="F68" s="52" t="s">
        <v>93</v>
      </c>
      <c r="G68" s="60">
        <v>3924.95</v>
      </c>
      <c r="H68" s="60">
        <v>0</v>
      </c>
      <c r="I68" s="60">
        <v>0</v>
      </c>
      <c r="J68" s="61">
        <v>3953.69</v>
      </c>
      <c r="K68" s="55">
        <f>J68/G68*100</f>
        <v>100.73223862724367</v>
      </c>
      <c r="L68" s="55">
        <v>0</v>
      </c>
    </row>
    <row r="69" spans="2:12" x14ac:dyDescent="0.3">
      <c r="B69" s="51"/>
      <c r="C69" s="52" t="s">
        <v>58</v>
      </c>
      <c r="D69" s="52"/>
      <c r="E69" s="52">
        <v>3237</v>
      </c>
      <c r="F69" s="52" t="s">
        <v>94</v>
      </c>
      <c r="G69" s="60">
        <v>1948.47</v>
      </c>
      <c r="H69" s="60">
        <v>0</v>
      </c>
      <c r="I69" s="60">
        <v>0</v>
      </c>
      <c r="J69" s="61">
        <v>861.05</v>
      </c>
      <c r="K69" s="55">
        <f>J69/G69*100</f>
        <v>44.191083260199029</v>
      </c>
      <c r="L69" s="55">
        <v>0</v>
      </c>
    </row>
    <row r="70" spans="2:12" x14ac:dyDescent="0.3">
      <c r="B70" s="7"/>
      <c r="C70" s="7"/>
      <c r="D70" s="7" t="s">
        <v>58</v>
      </c>
      <c r="E70" s="7">
        <v>3238</v>
      </c>
      <c r="F70" s="7" t="s">
        <v>95</v>
      </c>
      <c r="G70" s="60">
        <v>4683.63</v>
      </c>
      <c r="H70" s="60">
        <v>0</v>
      </c>
      <c r="I70" s="60">
        <v>0</v>
      </c>
      <c r="J70" s="61">
        <v>6597.95</v>
      </c>
      <c r="K70" s="55">
        <f>J70/G70*100</f>
        <v>140.8725710613349</v>
      </c>
      <c r="L70" s="55">
        <v>0</v>
      </c>
    </row>
    <row r="71" spans="2:12" x14ac:dyDescent="0.3">
      <c r="B71" s="7"/>
      <c r="C71" s="7"/>
      <c r="D71" s="7"/>
      <c r="E71" s="7">
        <v>3239</v>
      </c>
      <c r="F71" s="7" t="s">
        <v>96</v>
      </c>
      <c r="G71" s="60">
        <v>1072.73</v>
      </c>
      <c r="H71" s="60">
        <v>0</v>
      </c>
      <c r="I71" s="60">
        <v>0</v>
      </c>
      <c r="J71" s="61">
        <v>2887.07</v>
      </c>
      <c r="K71" s="55">
        <f>J71/G71*100</f>
        <v>269.13295983145804</v>
      </c>
      <c r="L71" s="55">
        <v>0</v>
      </c>
    </row>
    <row r="72" spans="2:12" x14ac:dyDescent="0.3">
      <c r="B72" s="7"/>
      <c r="C72" s="7"/>
      <c r="D72" s="7">
        <v>324</v>
      </c>
      <c r="E72" s="7"/>
      <c r="F72" s="7" t="s">
        <v>148</v>
      </c>
      <c r="G72" s="60">
        <v>544.16</v>
      </c>
      <c r="H72" s="60">
        <v>0</v>
      </c>
      <c r="I72" s="60">
        <v>0</v>
      </c>
      <c r="J72" s="61">
        <v>600</v>
      </c>
      <c r="K72" s="55">
        <f>J72/G72*100</f>
        <v>110.26168773890032</v>
      </c>
      <c r="L72" s="55">
        <v>0</v>
      </c>
    </row>
    <row r="73" spans="2:12" x14ac:dyDescent="0.3">
      <c r="B73" s="7"/>
      <c r="C73" s="7"/>
      <c r="D73" s="7"/>
      <c r="E73" s="7">
        <v>3241</v>
      </c>
      <c r="F73" s="7" t="s">
        <v>148</v>
      </c>
      <c r="G73" s="60"/>
      <c r="H73" s="60"/>
      <c r="I73" s="60"/>
      <c r="J73" s="61"/>
      <c r="K73" s="55"/>
      <c r="L73" s="55"/>
    </row>
    <row r="74" spans="2:12" x14ac:dyDescent="0.3">
      <c r="B74" s="15"/>
      <c r="C74" s="15"/>
      <c r="D74" s="15">
        <v>329</v>
      </c>
      <c r="E74" s="15"/>
      <c r="F74" s="15" t="s">
        <v>97</v>
      </c>
      <c r="G74" s="58">
        <v>12209.25</v>
      </c>
      <c r="H74" s="58">
        <v>0</v>
      </c>
      <c r="I74" s="58">
        <v>0</v>
      </c>
      <c r="J74" s="59">
        <f>J76+J77+J79</f>
        <v>9394.48</v>
      </c>
      <c r="K74" s="56">
        <f>J74/G74*100</f>
        <v>76.945594528738454</v>
      </c>
      <c r="L74" s="56">
        <v>0</v>
      </c>
    </row>
    <row r="75" spans="2:12" x14ac:dyDescent="0.3">
      <c r="B75" s="7"/>
      <c r="C75" s="7"/>
      <c r="D75" s="7"/>
      <c r="E75" s="7">
        <v>3293</v>
      </c>
      <c r="F75" s="7" t="s">
        <v>98</v>
      </c>
      <c r="G75" s="60">
        <v>0</v>
      </c>
      <c r="H75" s="60">
        <v>0</v>
      </c>
      <c r="I75" s="60">
        <v>0</v>
      </c>
      <c r="J75" s="61">
        <v>0</v>
      </c>
      <c r="K75" s="64">
        <v>0</v>
      </c>
      <c r="L75" s="64">
        <v>0</v>
      </c>
    </row>
    <row r="76" spans="2:12" x14ac:dyDescent="0.3">
      <c r="B76" s="7"/>
      <c r="C76" s="7"/>
      <c r="D76" s="7"/>
      <c r="E76" s="7">
        <v>3294</v>
      </c>
      <c r="F76" s="7" t="s">
        <v>128</v>
      </c>
      <c r="G76" s="60">
        <v>172.54</v>
      </c>
      <c r="H76" s="60">
        <v>0</v>
      </c>
      <c r="I76" s="60">
        <v>0</v>
      </c>
      <c r="J76" s="61">
        <v>176.36</v>
      </c>
      <c r="K76" s="64">
        <f>J76/G76*100</f>
        <v>102.21397936710331</v>
      </c>
      <c r="L76" s="64">
        <v>0</v>
      </c>
    </row>
    <row r="77" spans="2:12" x14ac:dyDescent="0.3">
      <c r="B77" s="7"/>
      <c r="C77" s="7"/>
      <c r="D77" s="7"/>
      <c r="E77" s="7">
        <v>3295</v>
      </c>
      <c r="F77" s="7" t="s">
        <v>106</v>
      </c>
      <c r="G77" s="60">
        <v>6230.3</v>
      </c>
      <c r="H77" s="60">
        <v>0</v>
      </c>
      <c r="I77" s="60">
        <v>0</v>
      </c>
      <c r="J77" s="61">
        <v>4993.28</v>
      </c>
      <c r="K77" s="55">
        <f>J77/G77*100</f>
        <v>80.145097346837218</v>
      </c>
      <c r="L77" s="55">
        <v>0</v>
      </c>
    </row>
    <row r="78" spans="2:12" x14ac:dyDescent="0.3">
      <c r="B78" s="7"/>
      <c r="C78" s="7"/>
      <c r="D78" s="7"/>
      <c r="E78" s="7">
        <v>3296</v>
      </c>
      <c r="F78" s="7" t="s">
        <v>107</v>
      </c>
      <c r="G78" s="60">
        <v>0</v>
      </c>
      <c r="H78" s="60">
        <v>0</v>
      </c>
      <c r="I78" s="60">
        <v>0</v>
      </c>
      <c r="J78" s="61">
        <v>0</v>
      </c>
      <c r="K78" s="55">
        <v>0</v>
      </c>
      <c r="L78" s="55">
        <v>0</v>
      </c>
    </row>
    <row r="79" spans="2:12" x14ac:dyDescent="0.3">
      <c r="B79" s="7"/>
      <c r="C79" s="7"/>
      <c r="D79" s="7"/>
      <c r="E79" s="7">
        <v>3299</v>
      </c>
      <c r="F79" s="7" t="s">
        <v>97</v>
      </c>
      <c r="G79" s="60">
        <v>5806.41</v>
      </c>
      <c r="H79" s="60">
        <v>0</v>
      </c>
      <c r="I79" s="60">
        <v>0</v>
      </c>
      <c r="J79" s="61">
        <v>4224.84</v>
      </c>
      <c r="K79" s="55">
        <f>J79/G79*100</f>
        <v>72.761654791859343</v>
      </c>
      <c r="L79" s="55">
        <v>0</v>
      </c>
    </row>
    <row r="80" spans="2:12" x14ac:dyDescent="0.3">
      <c r="B80" s="15"/>
      <c r="C80" s="15">
        <v>34</v>
      </c>
      <c r="D80" s="15"/>
      <c r="E80" s="15" t="s">
        <v>58</v>
      </c>
      <c r="F80" s="49" t="s">
        <v>99</v>
      </c>
      <c r="G80" s="58">
        <v>1121.8900000000001</v>
      </c>
      <c r="H80" s="58">
        <v>745</v>
      </c>
      <c r="I80" s="58">
        <v>0</v>
      </c>
      <c r="J80" s="59">
        <v>734.02</v>
      </c>
      <c r="K80" s="56">
        <f>J80/G80*10</f>
        <v>6.5427091782616831</v>
      </c>
      <c r="L80" s="56">
        <f>J80/H80*100</f>
        <v>98.526174496644288</v>
      </c>
    </row>
    <row r="81" spans="2:12" x14ac:dyDescent="0.3">
      <c r="B81" s="51"/>
      <c r="C81" s="51" t="s">
        <v>58</v>
      </c>
      <c r="D81" s="51">
        <v>343</v>
      </c>
      <c r="E81" s="51"/>
      <c r="F81" s="51" t="s">
        <v>100</v>
      </c>
      <c r="G81" s="58">
        <v>1121.8900000000001</v>
      </c>
      <c r="H81" s="58">
        <v>0</v>
      </c>
      <c r="I81" s="58">
        <v>0</v>
      </c>
      <c r="J81" s="59">
        <v>734.02</v>
      </c>
      <c r="K81" s="56">
        <v>0</v>
      </c>
      <c r="L81" s="55">
        <v>0</v>
      </c>
    </row>
    <row r="82" spans="2:12" x14ac:dyDescent="0.3">
      <c r="B82" s="7"/>
      <c r="C82" s="7"/>
      <c r="D82" s="7" t="s">
        <v>58</v>
      </c>
      <c r="E82" s="7">
        <v>3431</v>
      </c>
      <c r="F82" s="7" t="s">
        <v>101</v>
      </c>
      <c r="G82" s="60">
        <v>609.39</v>
      </c>
      <c r="H82" s="60">
        <v>0</v>
      </c>
      <c r="I82" s="60">
        <v>0</v>
      </c>
      <c r="J82" s="61">
        <v>734.02</v>
      </c>
      <c r="K82" s="55">
        <f>J82/G82*100</f>
        <v>120.45159914012373</v>
      </c>
      <c r="L82" s="55">
        <v>0</v>
      </c>
    </row>
    <row r="83" spans="2:12" x14ac:dyDescent="0.3">
      <c r="B83" s="7"/>
      <c r="C83" s="7"/>
      <c r="D83" s="8"/>
      <c r="E83" s="8">
        <v>3433</v>
      </c>
      <c r="F83" s="7" t="s">
        <v>108</v>
      </c>
      <c r="G83" s="60">
        <v>512.5</v>
      </c>
      <c r="H83" s="60">
        <v>0</v>
      </c>
      <c r="I83" s="60">
        <v>0</v>
      </c>
      <c r="J83" s="61">
        <v>0</v>
      </c>
      <c r="K83" s="55">
        <v>0</v>
      </c>
      <c r="L83" s="55">
        <v>0</v>
      </c>
    </row>
    <row r="84" spans="2:12" ht="26.4" x14ac:dyDescent="0.3">
      <c r="B84" s="7"/>
      <c r="C84" s="7">
        <v>37</v>
      </c>
      <c r="D84" s="8"/>
      <c r="E84" s="8"/>
      <c r="F84" s="19" t="s">
        <v>140</v>
      </c>
      <c r="G84" s="60">
        <v>26699.15</v>
      </c>
      <c r="H84" s="58">
        <v>32348</v>
      </c>
      <c r="I84" s="60">
        <v>0</v>
      </c>
      <c r="J84" s="61">
        <v>32347.279999999999</v>
      </c>
      <c r="K84" s="55">
        <f>J84/G84*100</f>
        <v>121.15471840863847</v>
      </c>
      <c r="L84" s="55">
        <f>J84/H84*100</f>
        <v>99.997774205515029</v>
      </c>
    </row>
    <row r="85" spans="2:12" x14ac:dyDescent="0.3">
      <c r="B85" s="7"/>
      <c r="C85" s="7"/>
      <c r="D85" s="8">
        <v>372</v>
      </c>
      <c r="E85" s="8"/>
      <c r="F85" s="7" t="s">
        <v>141</v>
      </c>
      <c r="G85" s="60">
        <v>26699.15</v>
      </c>
      <c r="H85" s="60">
        <v>0</v>
      </c>
      <c r="I85" s="60">
        <v>0</v>
      </c>
      <c r="J85" s="61">
        <v>32347.279999999999</v>
      </c>
      <c r="K85" s="55">
        <f>J85/G85*100</f>
        <v>121.15471840863847</v>
      </c>
      <c r="L85" s="55">
        <v>0</v>
      </c>
    </row>
    <row r="86" spans="2:12" x14ac:dyDescent="0.3">
      <c r="B86" s="7"/>
      <c r="C86" s="7"/>
      <c r="D86" s="8"/>
      <c r="E86" s="8">
        <v>3722</v>
      </c>
      <c r="F86" s="7" t="s">
        <v>142</v>
      </c>
      <c r="G86" s="60">
        <v>26699.15</v>
      </c>
      <c r="H86" s="60">
        <v>0</v>
      </c>
      <c r="I86" s="60">
        <v>0</v>
      </c>
      <c r="J86" s="61">
        <v>32347.279999999999</v>
      </c>
      <c r="K86" s="55">
        <f>J86/G86*100</f>
        <v>121.15471840863847</v>
      </c>
      <c r="L86" s="55">
        <v>0</v>
      </c>
    </row>
    <row r="87" spans="2:12" x14ac:dyDescent="0.3">
      <c r="B87" s="7"/>
      <c r="C87" s="7">
        <v>38</v>
      </c>
      <c r="D87" s="8"/>
      <c r="E87" s="8"/>
      <c r="F87" s="7" t="s">
        <v>143</v>
      </c>
      <c r="G87" s="60">
        <v>0</v>
      </c>
      <c r="H87" s="60">
        <v>0</v>
      </c>
      <c r="I87" s="60">
        <v>0</v>
      </c>
      <c r="J87" s="61">
        <v>1164.06</v>
      </c>
      <c r="K87" s="55">
        <v>0</v>
      </c>
      <c r="L87" s="55">
        <v>0</v>
      </c>
    </row>
    <row r="88" spans="2:12" x14ac:dyDescent="0.3">
      <c r="B88" s="7"/>
      <c r="C88" s="7"/>
      <c r="D88" s="8">
        <v>381</v>
      </c>
      <c r="E88" s="8"/>
      <c r="F88" s="7" t="s">
        <v>69</v>
      </c>
      <c r="G88" s="60">
        <v>0</v>
      </c>
      <c r="H88" s="60">
        <v>0</v>
      </c>
      <c r="I88" s="60">
        <v>0</v>
      </c>
      <c r="J88" s="61">
        <v>1164.06</v>
      </c>
      <c r="K88" s="55">
        <v>0</v>
      </c>
      <c r="L88" s="55">
        <v>0</v>
      </c>
    </row>
    <row r="89" spans="2:12" x14ac:dyDescent="0.3">
      <c r="B89" s="7"/>
      <c r="C89" s="7"/>
      <c r="D89" s="8"/>
      <c r="E89" s="8">
        <v>3812</v>
      </c>
      <c r="F89" s="7" t="s">
        <v>144</v>
      </c>
      <c r="G89" s="60">
        <v>0</v>
      </c>
      <c r="H89" s="60">
        <v>0</v>
      </c>
      <c r="I89" s="60">
        <v>0</v>
      </c>
      <c r="J89" s="61">
        <v>1164.06</v>
      </c>
      <c r="K89" s="55">
        <v>0</v>
      </c>
      <c r="L89" s="55">
        <v>0</v>
      </c>
    </row>
    <row r="90" spans="2:12" x14ac:dyDescent="0.3">
      <c r="B90" s="9">
        <v>4</v>
      </c>
      <c r="C90" s="9"/>
      <c r="D90" s="9"/>
      <c r="E90" s="9"/>
      <c r="F90" s="53" t="s">
        <v>6</v>
      </c>
      <c r="G90" s="58">
        <v>42988.41</v>
      </c>
      <c r="H90" s="58">
        <v>69980</v>
      </c>
      <c r="I90" s="58">
        <v>0</v>
      </c>
      <c r="J90" s="59">
        <v>78743.960000000006</v>
      </c>
      <c r="K90" s="56">
        <f>J90/G90*100</f>
        <v>183.17486038678797</v>
      </c>
      <c r="L90" s="56">
        <f>J90/H90*100</f>
        <v>112.52352100600172</v>
      </c>
    </row>
    <row r="91" spans="2:12" ht="26.4" x14ac:dyDescent="0.3">
      <c r="B91" s="51"/>
      <c r="C91" s="51">
        <v>42</v>
      </c>
      <c r="D91" s="51"/>
      <c r="E91" s="51"/>
      <c r="F91" s="53" t="s">
        <v>7</v>
      </c>
      <c r="G91" s="58">
        <v>42988.41</v>
      </c>
      <c r="H91" s="58">
        <v>69980</v>
      </c>
      <c r="I91" s="58">
        <v>0</v>
      </c>
      <c r="J91" s="59">
        <v>78746.960000000006</v>
      </c>
      <c r="K91" s="56">
        <f>J91/G91*100</f>
        <v>183.18183901195695</v>
      </c>
      <c r="L91" s="55">
        <f>J91/H91*100</f>
        <v>112.52780794512718</v>
      </c>
    </row>
    <row r="92" spans="2:12" x14ac:dyDescent="0.3">
      <c r="B92" s="52"/>
      <c r="C92" s="52"/>
      <c r="D92" s="7">
        <v>422</v>
      </c>
      <c r="E92" s="7"/>
      <c r="F92" s="7" t="s">
        <v>102</v>
      </c>
      <c r="G92" s="60">
        <v>10320.370000000001</v>
      </c>
      <c r="H92" s="60">
        <v>0</v>
      </c>
      <c r="I92" s="60">
        <v>0</v>
      </c>
      <c r="J92" s="59">
        <v>45246.62</v>
      </c>
      <c r="K92" s="56">
        <f>J92/G92*100</f>
        <v>438.42052174485991</v>
      </c>
      <c r="L92" s="56">
        <v>0</v>
      </c>
    </row>
    <row r="93" spans="2:12" x14ac:dyDescent="0.3">
      <c r="B93" s="52"/>
      <c r="C93" s="52" t="s">
        <v>12</v>
      </c>
      <c r="D93" s="7"/>
      <c r="E93" s="7">
        <v>4221</v>
      </c>
      <c r="F93" s="7" t="s">
        <v>103</v>
      </c>
      <c r="G93" s="60">
        <v>6965.67</v>
      </c>
      <c r="H93" s="60">
        <v>0</v>
      </c>
      <c r="I93" s="60">
        <v>0</v>
      </c>
      <c r="J93" s="61">
        <v>14108.51</v>
      </c>
      <c r="K93" s="55">
        <f>J93/G93*100</f>
        <v>202.54347392282438</v>
      </c>
      <c r="L93" s="55">
        <v>0</v>
      </c>
    </row>
    <row r="94" spans="2:12" x14ac:dyDescent="0.3">
      <c r="B94" s="52"/>
      <c r="C94" s="52"/>
      <c r="D94" s="7"/>
      <c r="E94" s="7">
        <v>4222</v>
      </c>
      <c r="F94" s="7" t="s">
        <v>145</v>
      </c>
      <c r="G94" s="60">
        <v>2581.46</v>
      </c>
      <c r="H94" s="60">
        <v>0</v>
      </c>
      <c r="I94" s="60">
        <v>0</v>
      </c>
      <c r="J94" s="61">
        <v>0</v>
      </c>
      <c r="K94" s="55">
        <f>J94/G94*100</f>
        <v>0</v>
      </c>
      <c r="L94" s="55">
        <v>0</v>
      </c>
    </row>
    <row r="95" spans="2:12" x14ac:dyDescent="0.3">
      <c r="B95" s="52"/>
      <c r="C95" s="52"/>
      <c r="D95" s="7"/>
      <c r="E95" s="7">
        <v>4223</v>
      </c>
      <c r="F95" s="7" t="s">
        <v>109</v>
      </c>
      <c r="G95" s="60">
        <v>0</v>
      </c>
      <c r="H95" s="60">
        <v>0</v>
      </c>
      <c r="I95" s="60">
        <v>0</v>
      </c>
      <c r="J95" s="61">
        <v>0</v>
      </c>
      <c r="K95" s="55">
        <v>0</v>
      </c>
      <c r="L95" s="55">
        <v>0</v>
      </c>
    </row>
    <row r="96" spans="2:12" x14ac:dyDescent="0.3">
      <c r="B96" s="52"/>
      <c r="C96" s="52"/>
      <c r="D96" s="7"/>
      <c r="E96" s="7">
        <v>4225</v>
      </c>
      <c r="F96" s="7" t="s">
        <v>147</v>
      </c>
      <c r="G96" s="60">
        <v>733.24</v>
      </c>
      <c r="H96" s="60">
        <v>0</v>
      </c>
      <c r="I96" s="60">
        <v>0</v>
      </c>
      <c r="J96" s="61">
        <v>1055.98</v>
      </c>
      <c r="K96" s="55">
        <v>0</v>
      </c>
      <c r="L96" s="55">
        <v>0</v>
      </c>
    </row>
    <row r="97" spans="2:12" x14ac:dyDescent="0.3">
      <c r="B97" s="52"/>
      <c r="C97" s="52"/>
      <c r="D97" s="7"/>
      <c r="E97" s="7">
        <v>4226</v>
      </c>
      <c r="F97" s="7" t="s">
        <v>146</v>
      </c>
      <c r="G97" s="60">
        <v>0</v>
      </c>
      <c r="H97" s="60">
        <v>0</v>
      </c>
      <c r="I97" s="60">
        <v>0</v>
      </c>
      <c r="J97" s="61">
        <v>662.71</v>
      </c>
      <c r="K97" s="55">
        <v>0</v>
      </c>
      <c r="L97" s="55">
        <v>0</v>
      </c>
    </row>
    <row r="98" spans="2:12" x14ac:dyDescent="0.3">
      <c r="B98" s="52"/>
      <c r="C98" s="52"/>
      <c r="D98" s="7"/>
      <c r="E98" s="7">
        <v>4227</v>
      </c>
      <c r="F98" s="7" t="s">
        <v>110</v>
      </c>
      <c r="G98" s="60">
        <v>0</v>
      </c>
      <c r="H98" s="60">
        <v>0</v>
      </c>
      <c r="I98" s="60">
        <v>0</v>
      </c>
      <c r="J98" s="61">
        <v>26275.67</v>
      </c>
      <c r="K98" s="55">
        <v>0</v>
      </c>
      <c r="L98" s="55">
        <v>0</v>
      </c>
    </row>
    <row r="99" spans="2:12" x14ac:dyDescent="0.3">
      <c r="B99" s="11" t="s">
        <v>58</v>
      </c>
      <c r="C99" s="63"/>
      <c r="D99" s="63">
        <v>424</v>
      </c>
      <c r="E99" s="63"/>
      <c r="F99" s="14" t="s">
        <v>111</v>
      </c>
      <c r="G99" s="60">
        <v>32668.04</v>
      </c>
      <c r="H99" s="60">
        <v>0</v>
      </c>
      <c r="I99" s="60">
        <v>0</v>
      </c>
      <c r="J99" s="61">
        <v>33497.339999999997</v>
      </c>
      <c r="K99" s="64">
        <f>J99/G99*100</f>
        <v>102.53856674596943</v>
      </c>
      <c r="L99" s="64">
        <v>0</v>
      </c>
    </row>
    <row r="100" spans="2:12" x14ac:dyDescent="0.3">
      <c r="B100" s="10"/>
      <c r="C100" s="10" t="s">
        <v>58</v>
      </c>
      <c r="D100" s="10">
        <v>4241</v>
      </c>
      <c r="E100" s="10"/>
      <c r="F100" s="14" t="s">
        <v>111</v>
      </c>
      <c r="G100" s="60">
        <v>32668.04</v>
      </c>
      <c r="H100" s="60">
        <v>0</v>
      </c>
      <c r="I100" s="67">
        <v>0</v>
      </c>
      <c r="J100" s="61">
        <v>33497.339999999997</v>
      </c>
      <c r="K100" s="55">
        <f>J100/G100*100</f>
        <v>102.53856674596943</v>
      </c>
      <c r="L100" s="55">
        <v>0</v>
      </c>
    </row>
    <row r="101" spans="2:12" x14ac:dyDescent="0.3">
      <c r="B101" s="10"/>
      <c r="C101" s="10" t="s">
        <v>12</v>
      </c>
      <c r="D101" s="7"/>
      <c r="E101" s="7" t="s">
        <v>58</v>
      </c>
      <c r="F101" s="7" t="s">
        <v>58</v>
      </c>
      <c r="G101" s="54"/>
      <c r="H101" s="45"/>
      <c r="I101" s="62"/>
      <c r="J101" s="109"/>
      <c r="K101" s="55"/>
      <c r="L101" s="55"/>
    </row>
    <row r="102" spans="2:12" x14ac:dyDescent="0.3">
      <c r="G102" s="111"/>
    </row>
    <row r="104" spans="2:12" ht="15" customHeight="1" x14ac:dyDescent="0.3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x14ac:dyDescent="0.3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ht="4.5" customHeight="1" x14ac:dyDescent="0.3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</sheetData>
  <mergeCells count="12">
    <mergeCell ref="B1:L1"/>
    <mergeCell ref="B2:L2"/>
    <mergeCell ref="B4:L4"/>
    <mergeCell ref="B6:L6"/>
    <mergeCell ref="B38:F38"/>
    <mergeCell ref="B9:F9"/>
    <mergeCell ref="B37:F37"/>
    <mergeCell ref="B8:F8"/>
    <mergeCell ref="B7:L7"/>
    <mergeCell ref="B5:L5"/>
    <mergeCell ref="B36:L36"/>
    <mergeCell ref="B3:L3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opLeftCell="A13" workbookViewId="0">
      <selection activeCell="E52" sqref="E5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59" t="s">
        <v>34</v>
      </c>
      <c r="C2" s="159"/>
      <c r="D2" s="159"/>
      <c r="E2" s="159"/>
      <c r="F2" s="159"/>
      <c r="G2" s="159"/>
      <c r="H2" s="159"/>
    </row>
    <row r="3" spans="2:8" ht="17.399999999999999" x14ac:dyDescent="0.3">
      <c r="B3" s="41"/>
      <c r="C3" s="41"/>
      <c r="D3" s="41"/>
      <c r="E3" s="41"/>
      <c r="F3" s="42"/>
      <c r="G3" s="42"/>
      <c r="H3" s="42"/>
    </row>
    <row r="4" spans="2:8" ht="33.75" customHeight="1" x14ac:dyDescent="0.3">
      <c r="B4" s="30" t="s">
        <v>8</v>
      </c>
      <c r="C4" s="30" t="s">
        <v>70</v>
      </c>
      <c r="D4" s="30" t="s">
        <v>42</v>
      </c>
      <c r="E4" s="30" t="s">
        <v>39</v>
      </c>
      <c r="F4" s="30" t="s">
        <v>71</v>
      </c>
      <c r="G4" s="30" t="s">
        <v>21</v>
      </c>
      <c r="H4" s="30" t="s">
        <v>40</v>
      </c>
    </row>
    <row r="5" spans="2:8" x14ac:dyDescent="0.3">
      <c r="B5" s="30">
        <v>1</v>
      </c>
      <c r="C5" s="154">
        <v>2</v>
      </c>
      <c r="D5" s="32">
        <v>3</v>
      </c>
      <c r="E5" s="32">
        <v>4</v>
      </c>
      <c r="F5" s="32">
        <v>5</v>
      </c>
      <c r="G5" s="32" t="s">
        <v>31</v>
      </c>
      <c r="H5" s="32" t="s">
        <v>32</v>
      </c>
    </row>
    <row r="6" spans="2:8" x14ac:dyDescent="0.3">
      <c r="B6" s="51" t="s">
        <v>36</v>
      </c>
      <c r="C6" s="155">
        <f>C7+C11+C14+C17+C21</f>
        <v>1494512.6099999999</v>
      </c>
      <c r="D6" s="46">
        <f>D7+D11+D14+D17</f>
        <v>1826935</v>
      </c>
      <c r="E6" s="46">
        <v>0</v>
      </c>
      <c r="F6" s="156">
        <f>F7+F11+F14+F17+F21</f>
        <v>1920636.15</v>
      </c>
      <c r="G6" s="59">
        <f>F6/C6*100</f>
        <v>128.5125422929687</v>
      </c>
      <c r="H6" s="59">
        <f>F6/D6*100</f>
        <v>105.128871579996</v>
      </c>
    </row>
    <row r="7" spans="2:8" x14ac:dyDescent="0.3">
      <c r="B7" s="51" t="s">
        <v>15</v>
      </c>
      <c r="C7" s="58">
        <v>205326.63</v>
      </c>
      <c r="D7" s="58">
        <f>D8+D9</f>
        <v>327821</v>
      </c>
      <c r="E7" s="58">
        <v>0</v>
      </c>
      <c r="F7" s="59">
        <f>F8+F9</f>
        <v>309116.44</v>
      </c>
      <c r="G7" s="59">
        <v>0</v>
      </c>
      <c r="H7" s="59">
        <f>F7/D7*100</f>
        <v>94.294276449647825</v>
      </c>
    </row>
    <row r="8" spans="2:8" x14ac:dyDescent="0.3">
      <c r="B8" s="17" t="s">
        <v>16</v>
      </c>
      <c r="C8" s="60">
        <f>C7-C9</f>
        <v>99923.63</v>
      </c>
      <c r="D8" s="60">
        <v>116005</v>
      </c>
      <c r="E8" s="60">
        <v>0</v>
      </c>
      <c r="F8" s="61">
        <v>192464.06</v>
      </c>
      <c r="G8" s="61">
        <v>0</v>
      </c>
      <c r="H8" s="61">
        <f>F8/D8*100</f>
        <v>165.91014180423258</v>
      </c>
    </row>
    <row r="9" spans="2:8" x14ac:dyDescent="0.3">
      <c r="B9" s="17" t="s">
        <v>194</v>
      </c>
      <c r="C9" s="60">
        <v>105403</v>
      </c>
      <c r="D9" s="60">
        <v>211816</v>
      </c>
      <c r="E9" s="60">
        <v>0</v>
      </c>
      <c r="F9" s="61">
        <v>116652.38</v>
      </c>
      <c r="G9" s="61">
        <v>0</v>
      </c>
      <c r="H9" s="61">
        <v>0</v>
      </c>
    </row>
    <row r="10" spans="2:8" x14ac:dyDescent="0.3">
      <c r="B10" s="18"/>
      <c r="C10" s="60" t="s">
        <v>58</v>
      </c>
      <c r="D10" s="60"/>
      <c r="E10" s="60"/>
      <c r="F10" s="61"/>
      <c r="G10" s="61" t="s">
        <v>58</v>
      </c>
      <c r="H10" s="61"/>
    </row>
    <row r="11" spans="2:8" x14ac:dyDescent="0.3">
      <c r="B11" s="51" t="s">
        <v>18</v>
      </c>
      <c r="C11" s="58">
        <v>9370.3700000000008</v>
      </c>
      <c r="D11" s="58">
        <f>D12</f>
        <v>13845</v>
      </c>
      <c r="E11" s="58">
        <v>0</v>
      </c>
      <c r="F11" s="59">
        <v>14281.66</v>
      </c>
      <c r="G11" s="59">
        <f>F11/C11*100</f>
        <v>152.4129783562442</v>
      </c>
      <c r="H11" s="59">
        <f>F11/D11*100</f>
        <v>103.15391838208741</v>
      </c>
    </row>
    <row r="12" spans="2:8" x14ac:dyDescent="0.3">
      <c r="B12" s="65" t="s">
        <v>19</v>
      </c>
      <c r="C12" s="60">
        <v>9370.3700000000008</v>
      </c>
      <c r="D12" s="67">
        <v>13845</v>
      </c>
      <c r="E12" s="67">
        <v>0</v>
      </c>
      <c r="F12" s="61">
        <v>14281.66</v>
      </c>
      <c r="G12" s="61">
        <f>F12/C12*100</f>
        <v>152.4129783562442</v>
      </c>
      <c r="H12" s="61">
        <f>F12/D12*100</f>
        <v>103.15391838208741</v>
      </c>
    </row>
    <row r="13" spans="2:8" x14ac:dyDescent="0.3">
      <c r="B13" s="65"/>
      <c r="C13" s="60"/>
      <c r="D13" s="67"/>
      <c r="E13" s="67"/>
      <c r="F13" s="61"/>
      <c r="G13" s="61"/>
      <c r="H13" s="61"/>
    </row>
    <row r="14" spans="2:8" x14ac:dyDescent="0.3">
      <c r="B14" s="51" t="s">
        <v>112</v>
      </c>
      <c r="C14" s="58">
        <f>C15</f>
        <v>46561.62</v>
      </c>
      <c r="D14" s="68">
        <v>127756</v>
      </c>
      <c r="E14" s="68">
        <v>0</v>
      </c>
      <c r="F14" s="59">
        <f>F15</f>
        <v>58807.13</v>
      </c>
      <c r="G14" s="59">
        <f>F14/C14*100</f>
        <v>126.29957892358554</v>
      </c>
      <c r="H14" s="59">
        <f>F14/D14*100</f>
        <v>46.030816556560943</v>
      </c>
    </row>
    <row r="15" spans="2:8" x14ac:dyDescent="0.3">
      <c r="B15" s="65" t="s">
        <v>191</v>
      </c>
      <c r="C15" s="60">
        <v>46561.62</v>
      </c>
      <c r="D15" s="67">
        <v>127756</v>
      </c>
      <c r="E15" s="67">
        <v>0</v>
      </c>
      <c r="F15" s="61">
        <v>58807.13</v>
      </c>
      <c r="G15" s="61">
        <f>F15/C15*100</f>
        <v>126.29957892358554</v>
      </c>
      <c r="H15" s="61">
        <f>F15/D15*100</f>
        <v>46.030816556560943</v>
      </c>
    </row>
    <row r="16" spans="2:8" x14ac:dyDescent="0.3">
      <c r="B16" s="65"/>
      <c r="C16" s="60"/>
      <c r="D16" s="67"/>
      <c r="E16" s="67"/>
      <c r="F16" s="61"/>
      <c r="G16" s="61"/>
      <c r="H16" s="61"/>
    </row>
    <row r="17" spans="2:11" x14ac:dyDescent="0.3">
      <c r="B17" s="51" t="s">
        <v>113</v>
      </c>
      <c r="C17" s="58">
        <f>C18</f>
        <v>1233253.99</v>
      </c>
      <c r="D17" s="68">
        <f>D18+D19</f>
        <v>1357513</v>
      </c>
      <c r="E17" s="68">
        <v>0</v>
      </c>
      <c r="F17" s="59">
        <v>1537730.92</v>
      </c>
      <c r="G17" s="59">
        <f>F17/C17*100</f>
        <v>124.68890694608659</v>
      </c>
      <c r="H17" s="59">
        <f>F17/D17*100</f>
        <v>113.27559441419712</v>
      </c>
    </row>
    <row r="18" spans="2:11" ht="15.75" customHeight="1" x14ac:dyDescent="0.3">
      <c r="B18" s="65" t="s">
        <v>192</v>
      </c>
      <c r="C18" s="60">
        <v>1233253.99</v>
      </c>
      <c r="D18" s="67">
        <v>1355910</v>
      </c>
      <c r="E18" s="67">
        <v>0</v>
      </c>
      <c r="F18" s="61">
        <f>F17-F19</f>
        <v>1536080.92</v>
      </c>
      <c r="G18" s="61">
        <f>F18/C18*100</f>
        <v>124.55511455511285</v>
      </c>
      <c r="H18" s="61">
        <f>F18/D18*100</f>
        <v>113.2878229381006</v>
      </c>
    </row>
    <row r="19" spans="2:11" ht="15.75" customHeight="1" x14ac:dyDescent="0.3">
      <c r="B19" s="65" t="s">
        <v>193</v>
      </c>
      <c r="C19" s="60">
        <v>0</v>
      </c>
      <c r="D19" s="67">
        <v>1603</v>
      </c>
      <c r="E19" s="67">
        <v>0</v>
      </c>
      <c r="F19" s="61">
        <v>1650</v>
      </c>
      <c r="G19" s="61">
        <v>0</v>
      </c>
      <c r="H19" s="61">
        <f>F19/D19*100</f>
        <v>102.93200249532126</v>
      </c>
    </row>
    <row r="20" spans="2:11" ht="15.75" customHeight="1" x14ac:dyDescent="0.3">
      <c r="B20" s="65"/>
      <c r="C20" s="60"/>
      <c r="D20" s="67"/>
      <c r="E20" s="67"/>
      <c r="F20" s="61"/>
      <c r="G20" s="61"/>
      <c r="H20" s="61"/>
    </row>
    <row r="21" spans="2:11" ht="15.75" customHeight="1" x14ac:dyDescent="0.3">
      <c r="B21" s="116" t="s">
        <v>195</v>
      </c>
      <c r="C21" s="58">
        <v>0</v>
      </c>
      <c r="D21" s="68">
        <v>0</v>
      </c>
      <c r="E21" s="68">
        <v>0</v>
      </c>
      <c r="F21" s="59">
        <v>700</v>
      </c>
      <c r="G21" s="59">
        <v>0</v>
      </c>
      <c r="H21" s="59">
        <v>0</v>
      </c>
    </row>
    <row r="22" spans="2:11" ht="15.75" customHeight="1" x14ac:dyDescent="0.3">
      <c r="B22" s="65" t="s">
        <v>196</v>
      </c>
      <c r="C22" s="60">
        <v>0</v>
      </c>
      <c r="D22" s="67">
        <v>0</v>
      </c>
      <c r="E22" s="67">
        <v>0</v>
      </c>
      <c r="F22" s="61">
        <v>700</v>
      </c>
      <c r="G22" s="61">
        <v>0</v>
      </c>
      <c r="H22" s="61">
        <v>0</v>
      </c>
    </row>
    <row r="23" spans="2:11" ht="15.75" customHeight="1" x14ac:dyDescent="0.3">
      <c r="B23" s="65" t="s">
        <v>58</v>
      </c>
      <c r="C23" s="60"/>
      <c r="D23" s="60"/>
      <c r="E23" s="60"/>
      <c r="F23" s="61"/>
      <c r="G23" s="61"/>
      <c r="H23" s="61"/>
    </row>
    <row r="24" spans="2:11" x14ac:dyDescent="0.3">
      <c r="B24" s="52"/>
      <c r="C24" s="60"/>
      <c r="D24" s="58"/>
      <c r="E24" s="60"/>
      <c r="F24" s="61"/>
      <c r="G24" s="69"/>
      <c r="H24" s="69"/>
    </row>
    <row r="25" spans="2:11" x14ac:dyDescent="0.3">
      <c r="B25" s="65"/>
      <c r="C25" s="60"/>
      <c r="D25" s="58"/>
      <c r="E25" s="67"/>
      <c r="F25" s="157"/>
      <c r="G25" s="24"/>
      <c r="H25" s="24"/>
    </row>
    <row r="26" spans="2:11" x14ac:dyDescent="0.3">
      <c r="B26" s="51" t="s">
        <v>37</v>
      </c>
      <c r="C26" s="58">
        <v>1509424.36</v>
      </c>
      <c r="D26" s="58">
        <f>D27+D31+D34+D37</f>
        <v>1826935</v>
      </c>
      <c r="E26" s="68">
        <v>0</v>
      </c>
      <c r="F26" s="59">
        <f>F27+F31+F34+F37+F41</f>
        <v>1789599.7499999998</v>
      </c>
      <c r="G26" s="56">
        <f>F26/C26*100</f>
        <v>118.56173766799417</v>
      </c>
      <c r="H26" s="56">
        <f>F26/D26*100</f>
        <v>97.956399652970674</v>
      </c>
    </row>
    <row r="27" spans="2:11" x14ac:dyDescent="0.3">
      <c r="B27" s="51" t="s">
        <v>15</v>
      </c>
      <c r="C27" s="58">
        <f>C28+C29</f>
        <v>240258.16999999993</v>
      </c>
      <c r="D27" s="58">
        <f>D28+D29</f>
        <v>327821</v>
      </c>
      <c r="E27" s="58">
        <v>0</v>
      </c>
      <c r="F27" s="59">
        <f>F28</f>
        <v>192464.06</v>
      </c>
      <c r="G27" s="56">
        <f>F27/C27*100</f>
        <v>80.10718636540021</v>
      </c>
      <c r="H27" s="56">
        <f>F27/D27*100</f>
        <v>58.710107040122509</v>
      </c>
    </row>
    <row r="28" spans="2:11" x14ac:dyDescent="0.3">
      <c r="B28" s="17" t="s">
        <v>16</v>
      </c>
      <c r="C28" s="60">
        <f>C26-C29-C31-C34-C37</f>
        <v>130756.16999999993</v>
      </c>
      <c r="D28" s="60">
        <v>116005</v>
      </c>
      <c r="E28" s="60">
        <v>0</v>
      </c>
      <c r="F28" s="61">
        <v>192464.06</v>
      </c>
      <c r="G28" s="64">
        <f>F28/C28*100</f>
        <v>147.19309995084754</v>
      </c>
      <c r="H28" s="64">
        <f>F28/D28*100</f>
        <v>165.91014180423258</v>
      </c>
    </row>
    <row r="29" spans="2:11" x14ac:dyDescent="0.3">
      <c r="B29" s="17" t="s">
        <v>194</v>
      </c>
      <c r="C29" s="60">
        <v>109502</v>
      </c>
      <c r="D29" s="60">
        <v>211816</v>
      </c>
      <c r="E29" s="60">
        <v>0</v>
      </c>
      <c r="F29" s="61">
        <v>116652.38</v>
      </c>
      <c r="G29" s="64">
        <f>F29/C29*100</f>
        <v>106.52990812953189</v>
      </c>
      <c r="H29" s="64">
        <f>F29/D29*100</f>
        <v>55.072506326245417</v>
      </c>
    </row>
    <row r="30" spans="2:11" x14ac:dyDescent="0.3">
      <c r="B30" s="18" t="s">
        <v>17</v>
      </c>
      <c r="C30" s="60"/>
      <c r="D30" s="58"/>
      <c r="E30" s="60" t="s">
        <v>58</v>
      </c>
      <c r="F30" s="61"/>
      <c r="G30" s="55"/>
      <c r="H30" s="55"/>
    </row>
    <row r="31" spans="2:11" x14ac:dyDescent="0.3">
      <c r="B31" s="51" t="s">
        <v>18</v>
      </c>
      <c r="C31" s="58">
        <v>8222.59</v>
      </c>
      <c r="D31" s="58">
        <v>13845</v>
      </c>
      <c r="E31" s="58">
        <v>0</v>
      </c>
      <c r="F31" s="59">
        <v>15185.02</v>
      </c>
      <c r="G31" s="56">
        <f>F31/C31*100</f>
        <v>184.67441523899404</v>
      </c>
      <c r="H31" s="56">
        <f>F31/D31*100</f>
        <v>109.67872878295415</v>
      </c>
    </row>
    <row r="32" spans="2:11" ht="15" customHeight="1" x14ac:dyDescent="0.3">
      <c r="B32" s="65" t="s">
        <v>19</v>
      </c>
      <c r="C32" s="60">
        <v>8222.59</v>
      </c>
      <c r="D32" s="60">
        <v>13845</v>
      </c>
      <c r="E32" s="60">
        <v>0</v>
      </c>
      <c r="F32" s="61">
        <v>15185.02</v>
      </c>
      <c r="G32" s="55">
        <f>F32/C32*100</f>
        <v>184.67441523899404</v>
      </c>
      <c r="H32" s="55">
        <f>F32/D32*100</f>
        <v>109.67872878295415</v>
      </c>
      <c r="I32" s="26"/>
      <c r="J32" s="26"/>
      <c r="K32" s="26"/>
    </row>
    <row r="33" spans="2:11" x14ac:dyDescent="0.3">
      <c r="B33" s="65"/>
      <c r="C33" s="60"/>
      <c r="D33" s="58"/>
      <c r="E33" s="60" t="s">
        <v>58</v>
      </c>
      <c r="F33" s="61"/>
      <c r="G33" s="55"/>
      <c r="H33" s="55"/>
      <c r="I33" s="26"/>
      <c r="J33" s="26"/>
      <c r="K33" s="26"/>
    </row>
    <row r="34" spans="2:11" x14ac:dyDescent="0.3">
      <c r="B34" s="53" t="s">
        <v>112</v>
      </c>
      <c r="C34" s="58">
        <v>26420</v>
      </c>
      <c r="D34" s="58">
        <f>D35</f>
        <v>127756</v>
      </c>
      <c r="E34" s="58">
        <v>0</v>
      </c>
      <c r="F34" s="59">
        <f>F35</f>
        <v>48704.11</v>
      </c>
      <c r="G34" s="56">
        <f>F34/C34*100</f>
        <v>184.34560938682816</v>
      </c>
      <c r="H34" s="56">
        <f>F34/D34*100</f>
        <v>38.12275744387739</v>
      </c>
      <c r="I34" s="26"/>
      <c r="J34" s="26"/>
      <c r="K34" s="26"/>
    </row>
    <row r="35" spans="2:11" x14ac:dyDescent="0.3">
      <c r="B35" s="65" t="s">
        <v>229</v>
      </c>
      <c r="C35" s="60">
        <v>26420</v>
      </c>
      <c r="D35" s="58">
        <v>127756</v>
      </c>
      <c r="E35" s="60">
        <v>0</v>
      </c>
      <c r="F35" s="61">
        <v>48704.11</v>
      </c>
      <c r="G35" s="55">
        <v>0</v>
      </c>
      <c r="H35" s="55">
        <v>0</v>
      </c>
    </row>
    <row r="36" spans="2:11" x14ac:dyDescent="0.3">
      <c r="B36" s="65"/>
      <c r="C36" s="60"/>
      <c r="D36" s="58"/>
      <c r="E36" s="60" t="s">
        <v>137</v>
      </c>
      <c r="F36" s="61"/>
      <c r="G36" s="55"/>
      <c r="H36" s="55"/>
    </row>
    <row r="37" spans="2:11" x14ac:dyDescent="0.3">
      <c r="B37" s="51" t="s">
        <v>113</v>
      </c>
      <c r="C37" s="58">
        <v>1234523.6000000001</v>
      </c>
      <c r="D37" s="58">
        <f>D38+D39</f>
        <v>1357513</v>
      </c>
      <c r="E37" s="58">
        <v>0</v>
      </c>
      <c r="F37" s="59">
        <f>F38+F39</f>
        <v>1533236.5599999998</v>
      </c>
      <c r="G37" s="56">
        <f>F37/C37*100</f>
        <v>124.19661803144142</v>
      </c>
      <c r="H37" s="56">
        <f>F37/D37*100</f>
        <v>112.94452134160041</v>
      </c>
    </row>
    <row r="38" spans="2:11" x14ac:dyDescent="0.3">
      <c r="B38" s="65" t="s">
        <v>192</v>
      </c>
      <c r="C38" s="60">
        <v>1234523.6000000001</v>
      </c>
      <c r="D38" s="60">
        <v>1355910</v>
      </c>
      <c r="E38" s="60">
        <v>0</v>
      </c>
      <c r="F38" s="61">
        <v>1531589.14</v>
      </c>
      <c r="G38" s="64">
        <v>0</v>
      </c>
      <c r="H38" s="64">
        <v>0</v>
      </c>
    </row>
    <row r="39" spans="2:11" x14ac:dyDescent="0.3">
      <c r="B39" s="65" t="s">
        <v>193</v>
      </c>
      <c r="C39" s="60">
        <v>0</v>
      </c>
      <c r="D39" s="60">
        <v>1603</v>
      </c>
      <c r="E39" s="60">
        <v>0</v>
      </c>
      <c r="F39" s="61">
        <v>1647.42</v>
      </c>
      <c r="G39" s="64">
        <v>0</v>
      </c>
      <c r="H39" s="64">
        <v>0</v>
      </c>
    </row>
    <row r="40" spans="2:11" x14ac:dyDescent="0.3">
      <c r="B40" s="65"/>
      <c r="C40" s="47"/>
      <c r="D40" s="110"/>
      <c r="E40" s="47" t="s">
        <v>58</v>
      </c>
      <c r="F40" s="108"/>
      <c r="G40" s="56"/>
      <c r="H40" s="56"/>
    </row>
    <row r="41" spans="2:11" x14ac:dyDescent="0.3">
      <c r="B41" s="116" t="s">
        <v>195</v>
      </c>
      <c r="C41" s="47">
        <v>0</v>
      </c>
      <c r="D41" s="58">
        <v>0</v>
      </c>
      <c r="E41" s="58">
        <v>0</v>
      </c>
      <c r="F41" s="59">
        <v>10</v>
      </c>
      <c r="G41" s="56">
        <v>0</v>
      </c>
      <c r="H41" s="56">
        <v>0</v>
      </c>
    </row>
    <row r="42" spans="2:11" x14ac:dyDescent="0.3">
      <c r="B42" s="65" t="s">
        <v>196</v>
      </c>
      <c r="C42" s="45">
        <v>0</v>
      </c>
      <c r="D42" s="60">
        <v>0</v>
      </c>
      <c r="E42" s="60">
        <v>0</v>
      </c>
      <c r="F42" s="61">
        <v>10</v>
      </c>
      <c r="G42" s="64">
        <v>0</v>
      </c>
      <c r="H42" s="64">
        <v>0</v>
      </c>
    </row>
    <row r="43" spans="2:11" x14ac:dyDescent="0.3">
      <c r="B43" s="66" t="s">
        <v>58</v>
      </c>
      <c r="C43" s="45" t="s">
        <v>58</v>
      </c>
      <c r="D43" s="47" t="s">
        <v>58</v>
      </c>
      <c r="E43" s="45" t="s">
        <v>58</v>
      </c>
      <c r="F43" s="55" t="s">
        <v>58</v>
      </c>
      <c r="G43" s="55" t="s">
        <v>58</v>
      </c>
      <c r="H43" s="55" t="s">
        <v>58</v>
      </c>
    </row>
    <row r="44" spans="2:11" x14ac:dyDescent="0.3">
      <c r="C44" s="106"/>
      <c r="D44" s="115"/>
    </row>
    <row r="45" spans="2:11" x14ac:dyDescent="0.3">
      <c r="C45" s="10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C24" sqref="C24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3"/>
      <c r="C1" s="13"/>
      <c r="D1" s="13"/>
      <c r="E1" s="13"/>
      <c r="F1" s="4"/>
      <c r="G1" s="4"/>
      <c r="H1" s="4"/>
    </row>
    <row r="2" spans="2:8" ht="15.75" customHeight="1" x14ac:dyDescent="0.3">
      <c r="B2" s="159" t="s">
        <v>35</v>
      </c>
      <c r="C2" s="159"/>
      <c r="D2" s="159"/>
      <c r="E2" s="159"/>
      <c r="F2" s="159"/>
      <c r="G2" s="159"/>
      <c r="H2" s="159"/>
    </row>
    <row r="3" spans="2:8" ht="17.399999999999999" x14ac:dyDescent="0.3">
      <c r="B3" s="41"/>
      <c r="C3" s="41"/>
      <c r="D3" s="41"/>
      <c r="E3" s="41"/>
      <c r="F3" s="42"/>
      <c r="G3" s="42"/>
      <c r="H3" s="42"/>
    </row>
    <row r="4" spans="2:8" ht="26.4" x14ac:dyDescent="0.3">
      <c r="B4" s="30" t="s">
        <v>8</v>
      </c>
      <c r="C4" s="30" t="s">
        <v>127</v>
      </c>
      <c r="D4" s="30" t="s">
        <v>42</v>
      </c>
      <c r="E4" s="30" t="s">
        <v>39</v>
      </c>
      <c r="F4" s="30" t="s">
        <v>126</v>
      </c>
      <c r="G4" s="30" t="s">
        <v>21</v>
      </c>
      <c r="H4" s="30" t="s">
        <v>40</v>
      </c>
    </row>
    <row r="5" spans="2:8" x14ac:dyDescent="0.3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31</v>
      </c>
      <c r="H5" s="32" t="s">
        <v>129</v>
      </c>
    </row>
    <row r="6" spans="2:8" ht="15.75" customHeight="1" x14ac:dyDescent="0.3">
      <c r="B6" s="6" t="s">
        <v>37</v>
      </c>
      <c r="C6" s="47">
        <v>1509424.36</v>
      </c>
      <c r="D6" s="58">
        <v>1826935</v>
      </c>
      <c r="E6" s="47">
        <v>0</v>
      </c>
      <c r="F6" s="56">
        <v>1906734.54</v>
      </c>
      <c r="G6" s="56">
        <f>F6/C6*100</f>
        <v>126.32196687219226</v>
      </c>
      <c r="H6" s="56">
        <f>F6/D6*100</f>
        <v>104.36794631445562</v>
      </c>
    </row>
    <row r="7" spans="2:8" ht="15.75" customHeight="1" x14ac:dyDescent="0.3">
      <c r="B7" s="6" t="s">
        <v>114</v>
      </c>
      <c r="C7" s="47">
        <v>1509424.36</v>
      </c>
      <c r="D7" s="58">
        <v>1826935</v>
      </c>
      <c r="E7" s="47">
        <v>0</v>
      </c>
      <c r="F7" s="56">
        <v>1906734.54</v>
      </c>
      <c r="G7" s="56">
        <f>F7/C7*100</f>
        <v>126.32196687219226</v>
      </c>
      <c r="H7" s="56">
        <f>F7/D7*100</f>
        <v>104.36794631445562</v>
      </c>
    </row>
    <row r="8" spans="2:8" x14ac:dyDescent="0.3">
      <c r="B8" s="12" t="s">
        <v>149</v>
      </c>
      <c r="C8" s="45">
        <v>1509424.36</v>
      </c>
      <c r="D8" s="60">
        <v>1826935</v>
      </c>
      <c r="E8" s="45">
        <v>0</v>
      </c>
      <c r="F8" s="55">
        <v>1906734.54</v>
      </c>
      <c r="G8" s="55">
        <f>F8/C8*100</f>
        <v>126.32196687219226</v>
      </c>
      <c r="H8" s="55">
        <f>F8/D8*100</f>
        <v>104.36794631445562</v>
      </c>
    </row>
    <row r="9" spans="2:8" x14ac:dyDescent="0.3">
      <c r="B9" s="11" t="s">
        <v>12</v>
      </c>
      <c r="C9" s="45"/>
      <c r="D9" s="45"/>
      <c r="E9" s="45"/>
      <c r="F9" s="55"/>
      <c r="G9" s="55"/>
      <c r="H9" s="55"/>
    </row>
    <row r="11" spans="2:8" x14ac:dyDescent="0.3">
      <c r="B11" s="26"/>
      <c r="C11" s="26"/>
      <c r="D11" s="26"/>
      <c r="E11" s="26"/>
      <c r="F11" s="26"/>
      <c r="G11" s="26"/>
      <c r="H11" s="26"/>
    </row>
    <row r="12" spans="2:8" x14ac:dyDescent="0.3">
      <c r="B12" s="26"/>
      <c r="C12" s="26"/>
      <c r="D12" s="26"/>
      <c r="E12" s="26"/>
      <c r="F12" s="26"/>
      <c r="G12" s="26"/>
      <c r="H12" s="26"/>
    </row>
    <row r="13" spans="2:8" x14ac:dyDescent="0.3">
      <c r="B13" s="26"/>
      <c r="C13" s="26"/>
      <c r="D13" s="26"/>
      <c r="E13" s="26"/>
      <c r="F13" s="26"/>
      <c r="G13" s="26"/>
      <c r="H13" s="2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8"/>
  <sheetViews>
    <sheetView tabSelected="1" topLeftCell="A76" zoomScale="99" zoomScaleNormal="99" workbookViewId="0">
      <selection activeCell="H142" sqref="H142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25.44140625" customWidth="1"/>
    <col min="5" max="5" width="39" customWidth="1"/>
    <col min="6" max="8" width="24.33203125" customWidth="1"/>
    <col min="9" max="9" width="15.6640625" customWidth="1"/>
    <col min="10" max="10" width="24.33203125" customWidth="1"/>
  </cols>
  <sheetData>
    <row r="1" spans="2:10" ht="17.399999999999999" x14ac:dyDescent="0.3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3">
      <c r="B2" s="159" t="s">
        <v>9</v>
      </c>
      <c r="C2" s="159"/>
      <c r="D2" s="159"/>
      <c r="E2" s="159"/>
      <c r="F2" s="159"/>
      <c r="G2" s="159"/>
      <c r="H2" s="159"/>
      <c r="I2" s="159"/>
      <c r="J2" s="20"/>
    </row>
    <row r="3" spans="2:10" ht="17.399999999999999" x14ac:dyDescent="0.3">
      <c r="B3" s="41"/>
      <c r="C3" s="41"/>
      <c r="D3" s="41"/>
      <c r="E3" s="41"/>
      <c r="F3" s="41"/>
      <c r="G3" s="41"/>
      <c r="H3" s="41"/>
      <c r="I3" s="42"/>
      <c r="J3" s="4"/>
    </row>
    <row r="4" spans="2:10" ht="15.6" x14ac:dyDescent="0.3">
      <c r="B4" s="212" t="s">
        <v>47</v>
      </c>
      <c r="C4" s="212"/>
      <c r="D4" s="212"/>
      <c r="E4" s="212"/>
      <c r="F4" s="212"/>
      <c r="G4" s="212"/>
      <c r="H4" s="212"/>
      <c r="I4" s="212"/>
    </row>
    <row r="5" spans="2:10" ht="17.399999999999999" x14ac:dyDescent="0.3">
      <c r="B5" s="41"/>
      <c r="C5" s="41"/>
      <c r="D5" s="41"/>
      <c r="E5" s="41"/>
      <c r="F5" s="41"/>
      <c r="G5" s="41"/>
      <c r="H5" s="41"/>
      <c r="I5" s="42"/>
    </row>
    <row r="6" spans="2:10" ht="26.4" x14ac:dyDescent="0.3">
      <c r="B6" s="188" t="s">
        <v>8</v>
      </c>
      <c r="C6" s="189"/>
      <c r="D6" s="189"/>
      <c r="E6" s="190"/>
      <c r="F6" s="30" t="s">
        <v>42</v>
      </c>
      <c r="G6" s="30" t="s">
        <v>39</v>
      </c>
      <c r="H6" s="30" t="s">
        <v>46</v>
      </c>
      <c r="I6" s="30" t="s">
        <v>40</v>
      </c>
    </row>
    <row r="7" spans="2:10" s="33" customFormat="1" ht="10.199999999999999" x14ac:dyDescent="0.2">
      <c r="B7" s="185">
        <v>1</v>
      </c>
      <c r="C7" s="186"/>
      <c r="D7" s="186"/>
      <c r="E7" s="187"/>
      <c r="F7" s="32">
        <v>2</v>
      </c>
      <c r="G7" s="32">
        <v>3</v>
      </c>
      <c r="H7" s="32">
        <v>4</v>
      </c>
      <c r="I7" s="32" t="s">
        <v>130</v>
      </c>
    </row>
    <row r="8" spans="2:10" ht="30" customHeight="1" x14ac:dyDescent="0.3">
      <c r="B8" s="192">
        <v>13543</v>
      </c>
      <c r="C8" s="193"/>
      <c r="D8" s="194"/>
      <c r="E8" s="70" t="s">
        <v>226</v>
      </c>
      <c r="F8" s="84">
        <f>F9</f>
        <v>1826935</v>
      </c>
      <c r="G8" s="47">
        <v>0</v>
      </c>
      <c r="H8" s="47">
        <f>H9</f>
        <v>1906734.54</v>
      </c>
      <c r="I8" s="47">
        <f t="shared" ref="I8:I13" si="0">H8/F8*100</f>
        <v>104.36794631445562</v>
      </c>
    </row>
    <row r="9" spans="2:10" ht="30" customHeight="1" x14ac:dyDescent="0.3">
      <c r="B9" s="192" t="s">
        <v>123</v>
      </c>
      <c r="C9" s="193"/>
      <c r="D9" s="194"/>
      <c r="E9" s="70" t="s">
        <v>231</v>
      </c>
      <c r="F9" s="84">
        <f>F10</f>
        <v>1826935</v>
      </c>
      <c r="G9" s="47">
        <v>0</v>
      </c>
      <c r="H9" s="47">
        <f>H10</f>
        <v>1906734.54</v>
      </c>
      <c r="I9" s="47">
        <f t="shared" si="0"/>
        <v>104.36794631445562</v>
      </c>
    </row>
    <row r="10" spans="2:10" ht="30" customHeight="1" x14ac:dyDescent="0.3">
      <c r="B10" s="192" t="s">
        <v>122</v>
      </c>
      <c r="C10" s="193"/>
      <c r="D10" s="194"/>
      <c r="E10" s="70" t="s">
        <v>230</v>
      </c>
      <c r="F10" s="84">
        <f>F11+F42+F176+F188</f>
        <v>1826935</v>
      </c>
      <c r="G10" s="47">
        <v>0</v>
      </c>
      <c r="H10" s="47">
        <f>H11+H42+H176+H188</f>
        <v>1906734.54</v>
      </c>
      <c r="I10" s="47">
        <f t="shared" si="0"/>
        <v>104.36794631445562</v>
      </c>
    </row>
    <row r="11" spans="2:10" ht="30" customHeight="1" x14ac:dyDescent="0.3">
      <c r="B11" s="192" t="s">
        <v>232</v>
      </c>
      <c r="C11" s="193"/>
      <c r="D11" s="194"/>
      <c r="E11" s="122" t="s">
        <v>150</v>
      </c>
      <c r="F11" s="84">
        <f>F12+F35</f>
        <v>116005</v>
      </c>
      <c r="G11" s="47">
        <v>0</v>
      </c>
      <c r="H11" s="47">
        <f>H12+H35</f>
        <v>116652.47999999998</v>
      </c>
      <c r="I11" s="47">
        <f t="shared" si="0"/>
        <v>100.55814835567432</v>
      </c>
    </row>
    <row r="12" spans="2:10" ht="30" customHeight="1" x14ac:dyDescent="0.3">
      <c r="B12" s="209" t="s">
        <v>151</v>
      </c>
      <c r="C12" s="210"/>
      <c r="D12" s="211"/>
      <c r="E12" s="51" t="s">
        <v>152</v>
      </c>
      <c r="F12" s="132">
        <f>F13+F32</f>
        <v>110405</v>
      </c>
      <c r="G12" s="58">
        <v>0</v>
      </c>
      <c r="H12" s="58">
        <f>H13+H32</f>
        <v>111052.47999999998</v>
      </c>
      <c r="I12" s="58">
        <f t="shared" si="0"/>
        <v>100.58645894660567</v>
      </c>
    </row>
    <row r="13" spans="2:10" x14ac:dyDescent="0.3">
      <c r="B13" s="72"/>
      <c r="C13" s="73">
        <v>32</v>
      </c>
      <c r="D13" s="74"/>
      <c r="E13" s="75" t="s">
        <v>116</v>
      </c>
      <c r="F13" s="84">
        <v>109660</v>
      </c>
      <c r="G13" s="47">
        <v>0</v>
      </c>
      <c r="H13" s="47">
        <f>H14+H15+H16+H17+H18+H19+H20+H21+H22+H23+H24+H25+H26+H27+H28+H29+H30+H31</f>
        <v>110318.45999999998</v>
      </c>
      <c r="I13" s="47">
        <f t="shared" si="0"/>
        <v>100.60045595476927</v>
      </c>
    </row>
    <row r="14" spans="2:10" x14ac:dyDescent="0.3">
      <c r="B14" s="76"/>
      <c r="C14" s="77"/>
      <c r="D14" s="78">
        <v>3211</v>
      </c>
      <c r="E14" s="19" t="s">
        <v>76</v>
      </c>
      <c r="F14" s="83">
        <v>0</v>
      </c>
      <c r="G14" s="45">
        <v>0</v>
      </c>
      <c r="H14" s="45">
        <v>3143.98</v>
      </c>
      <c r="I14" s="45">
        <v>0</v>
      </c>
    </row>
    <row r="15" spans="2:10" x14ac:dyDescent="0.3">
      <c r="B15" s="79"/>
      <c r="C15" s="80" t="s">
        <v>58</v>
      </c>
      <c r="D15" s="81">
        <v>3213</v>
      </c>
      <c r="E15" s="34" t="s">
        <v>117</v>
      </c>
      <c r="F15" s="83">
        <v>0</v>
      </c>
      <c r="G15" s="45">
        <v>0</v>
      </c>
      <c r="H15" s="45">
        <v>754.1</v>
      </c>
      <c r="I15" s="45">
        <v>0</v>
      </c>
    </row>
    <row r="16" spans="2:10" x14ac:dyDescent="0.3">
      <c r="B16" s="79"/>
      <c r="C16" s="80"/>
      <c r="D16" s="81">
        <v>3214</v>
      </c>
      <c r="E16" s="34" t="s">
        <v>118</v>
      </c>
      <c r="F16" s="83">
        <v>0</v>
      </c>
      <c r="G16" s="45">
        <v>0</v>
      </c>
      <c r="H16" s="45">
        <v>76.87</v>
      </c>
      <c r="I16" s="45">
        <v>0</v>
      </c>
    </row>
    <row r="17" spans="2:9" x14ac:dyDescent="0.3">
      <c r="B17" s="79"/>
      <c r="C17" s="80"/>
      <c r="D17" s="81">
        <v>3221</v>
      </c>
      <c r="E17" s="34" t="s">
        <v>81</v>
      </c>
      <c r="F17" s="83">
        <v>0</v>
      </c>
      <c r="G17" s="45">
        <v>0</v>
      </c>
      <c r="H17" s="45">
        <v>33268.92</v>
      </c>
      <c r="I17" s="45">
        <v>0</v>
      </c>
    </row>
    <row r="18" spans="2:9" x14ac:dyDescent="0.3">
      <c r="B18" s="79"/>
      <c r="C18" s="80"/>
      <c r="D18" s="81">
        <v>3222</v>
      </c>
      <c r="E18" s="34" t="s">
        <v>82</v>
      </c>
      <c r="F18" s="83">
        <v>0</v>
      </c>
      <c r="G18" s="45">
        <v>0</v>
      </c>
      <c r="H18" s="45">
        <v>136.19999999999999</v>
      </c>
      <c r="I18" s="45">
        <v>0</v>
      </c>
    </row>
    <row r="19" spans="2:9" x14ac:dyDescent="0.3">
      <c r="B19" s="79"/>
      <c r="C19" s="80"/>
      <c r="D19" s="81">
        <v>3223</v>
      </c>
      <c r="E19" s="34" t="s">
        <v>83</v>
      </c>
      <c r="F19" s="83">
        <v>0</v>
      </c>
      <c r="G19" s="45">
        <v>0</v>
      </c>
      <c r="H19" s="45">
        <v>35751.15</v>
      </c>
      <c r="I19" s="45">
        <v>0</v>
      </c>
    </row>
    <row r="20" spans="2:9" x14ac:dyDescent="0.3">
      <c r="B20" s="79"/>
      <c r="C20" s="80"/>
      <c r="D20" s="81">
        <v>3224</v>
      </c>
      <c r="E20" s="34" t="s">
        <v>222</v>
      </c>
      <c r="F20" s="83">
        <v>0</v>
      </c>
      <c r="G20" s="45">
        <v>0</v>
      </c>
      <c r="H20" s="45">
        <v>3540.67</v>
      </c>
      <c r="I20" s="45">
        <v>0</v>
      </c>
    </row>
    <row r="21" spans="2:9" x14ac:dyDescent="0.3">
      <c r="B21" s="79"/>
      <c r="C21" s="80"/>
      <c r="D21" s="81">
        <v>3225</v>
      </c>
      <c r="E21" s="34" t="s">
        <v>85</v>
      </c>
      <c r="F21" s="83">
        <v>0</v>
      </c>
      <c r="G21" s="45">
        <v>0</v>
      </c>
      <c r="H21" s="45">
        <v>1340.61</v>
      </c>
      <c r="I21" s="45">
        <v>0</v>
      </c>
    </row>
    <row r="22" spans="2:9" x14ac:dyDescent="0.3">
      <c r="B22" s="79"/>
      <c r="C22" s="80"/>
      <c r="D22" s="81">
        <v>3227</v>
      </c>
      <c r="E22" s="34" t="s">
        <v>223</v>
      </c>
      <c r="F22" s="83">
        <v>0</v>
      </c>
      <c r="G22" s="45">
        <v>0</v>
      </c>
      <c r="H22" s="45">
        <v>1194.76</v>
      </c>
      <c r="I22" s="45">
        <v>0</v>
      </c>
    </row>
    <row r="23" spans="2:9" x14ac:dyDescent="0.3">
      <c r="B23" s="79"/>
      <c r="C23" s="80"/>
      <c r="D23" s="81">
        <v>3231</v>
      </c>
      <c r="E23" s="34" t="s">
        <v>224</v>
      </c>
      <c r="F23" s="83">
        <v>0</v>
      </c>
      <c r="G23" s="45">
        <v>0</v>
      </c>
      <c r="H23" s="45">
        <v>2969.25</v>
      </c>
      <c r="I23" s="45">
        <v>0</v>
      </c>
    </row>
    <row r="24" spans="2:9" x14ac:dyDescent="0.3">
      <c r="B24" s="79"/>
      <c r="C24" s="80"/>
      <c r="D24" s="81">
        <v>3232</v>
      </c>
      <c r="E24" s="34" t="s">
        <v>225</v>
      </c>
      <c r="F24" s="83">
        <v>0</v>
      </c>
      <c r="G24" s="45">
        <v>0</v>
      </c>
      <c r="H24" s="45">
        <v>9756.9</v>
      </c>
      <c r="I24" s="45">
        <v>0</v>
      </c>
    </row>
    <row r="25" spans="2:9" x14ac:dyDescent="0.3">
      <c r="B25" s="79"/>
      <c r="C25" s="80"/>
      <c r="D25" s="81">
        <v>3234</v>
      </c>
      <c r="E25" s="34" t="s">
        <v>91</v>
      </c>
      <c r="F25" s="83">
        <v>0</v>
      </c>
      <c r="G25" s="45">
        <v>0</v>
      </c>
      <c r="H25" s="45">
        <v>5165.7299999999996</v>
      </c>
      <c r="I25" s="45">
        <v>0</v>
      </c>
    </row>
    <row r="26" spans="2:9" x14ac:dyDescent="0.3">
      <c r="B26" s="79"/>
      <c r="C26" s="80"/>
      <c r="D26" s="81">
        <v>3236</v>
      </c>
      <c r="E26" s="34" t="s">
        <v>93</v>
      </c>
      <c r="F26" s="83">
        <v>0</v>
      </c>
      <c r="G26" s="45">
        <v>0</v>
      </c>
      <c r="H26" s="45">
        <v>3547.84</v>
      </c>
      <c r="I26" s="45">
        <v>0</v>
      </c>
    </row>
    <row r="27" spans="2:9" x14ac:dyDescent="0.3">
      <c r="B27" s="79"/>
      <c r="C27" s="80"/>
      <c r="D27" s="81">
        <v>3237</v>
      </c>
      <c r="E27" s="34" t="s">
        <v>131</v>
      </c>
      <c r="F27" s="83">
        <v>0</v>
      </c>
      <c r="G27" s="45">
        <v>0</v>
      </c>
      <c r="H27" s="45">
        <v>454.53</v>
      </c>
      <c r="I27" s="45">
        <v>0</v>
      </c>
    </row>
    <row r="28" spans="2:9" x14ac:dyDescent="0.3">
      <c r="B28" s="79"/>
      <c r="C28" s="80"/>
      <c r="D28" s="81">
        <v>3238</v>
      </c>
      <c r="E28" s="34" t="s">
        <v>119</v>
      </c>
      <c r="F28" s="83">
        <v>0</v>
      </c>
      <c r="G28" s="45">
        <v>0</v>
      </c>
      <c r="H28" s="45">
        <v>4568.2299999999996</v>
      </c>
      <c r="I28" s="45">
        <v>0</v>
      </c>
    </row>
    <row r="29" spans="2:9" x14ac:dyDescent="0.3">
      <c r="B29" s="79"/>
      <c r="C29" s="80"/>
      <c r="D29" s="81">
        <v>3239</v>
      </c>
      <c r="E29" s="34" t="s">
        <v>96</v>
      </c>
      <c r="F29" s="83">
        <v>0</v>
      </c>
      <c r="G29" s="45">
        <v>0</v>
      </c>
      <c r="H29" s="45">
        <v>2853.89</v>
      </c>
      <c r="I29" s="45">
        <v>0</v>
      </c>
    </row>
    <row r="30" spans="2:9" x14ac:dyDescent="0.3">
      <c r="B30" s="79"/>
      <c r="C30" s="80"/>
      <c r="D30" s="81">
        <v>3294</v>
      </c>
      <c r="E30" s="34" t="s">
        <v>132</v>
      </c>
      <c r="F30" s="83">
        <v>0</v>
      </c>
      <c r="G30" s="45">
        <v>0</v>
      </c>
      <c r="H30" s="45">
        <v>176.36</v>
      </c>
      <c r="I30" s="45">
        <v>0</v>
      </c>
    </row>
    <row r="31" spans="2:9" x14ac:dyDescent="0.3">
      <c r="B31" s="79"/>
      <c r="C31" s="80"/>
      <c r="D31" s="81">
        <v>3299</v>
      </c>
      <c r="E31" s="34" t="s">
        <v>97</v>
      </c>
      <c r="F31" s="83">
        <v>0</v>
      </c>
      <c r="G31" s="45">
        <v>0</v>
      </c>
      <c r="H31" s="45">
        <v>1618.47</v>
      </c>
      <c r="I31" s="45">
        <v>0</v>
      </c>
    </row>
    <row r="32" spans="2:9" x14ac:dyDescent="0.3">
      <c r="B32" s="112"/>
      <c r="C32" s="113">
        <v>34</v>
      </c>
      <c r="D32" s="114"/>
      <c r="E32" s="71" t="s">
        <v>120</v>
      </c>
      <c r="F32" s="84">
        <v>745</v>
      </c>
      <c r="G32" s="47">
        <v>0</v>
      </c>
      <c r="H32" s="47">
        <v>734.02</v>
      </c>
      <c r="I32" s="47">
        <f>H32/F32*100</f>
        <v>98.526174496644288</v>
      </c>
    </row>
    <row r="33" spans="2:10" x14ac:dyDescent="0.3">
      <c r="B33" s="79"/>
      <c r="C33" s="80"/>
      <c r="D33" s="81">
        <v>3431</v>
      </c>
      <c r="E33" s="34" t="s">
        <v>101</v>
      </c>
      <c r="F33" s="83">
        <v>0</v>
      </c>
      <c r="G33" s="45">
        <v>0</v>
      </c>
      <c r="H33" s="45">
        <v>734.02</v>
      </c>
      <c r="I33" s="45">
        <v>0</v>
      </c>
    </row>
    <row r="34" spans="2:10" x14ac:dyDescent="0.3">
      <c r="B34" s="79"/>
      <c r="C34" s="80"/>
      <c r="D34" s="81"/>
      <c r="E34" s="34"/>
      <c r="F34" s="83"/>
      <c r="G34" s="45"/>
      <c r="H34" s="45"/>
      <c r="I34" s="45"/>
    </row>
    <row r="35" spans="2:10" ht="27.6" customHeight="1" x14ac:dyDescent="0.3">
      <c r="B35" s="203" t="s">
        <v>233</v>
      </c>
      <c r="C35" s="204"/>
      <c r="D35" s="205"/>
      <c r="E35" s="91" t="s">
        <v>153</v>
      </c>
      <c r="F35" s="132">
        <f>F36</f>
        <v>5600</v>
      </c>
      <c r="G35" s="58">
        <v>0</v>
      </c>
      <c r="H35" s="58">
        <f>H36</f>
        <v>5600</v>
      </c>
      <c r="I35" s="58">
        <v>100</v>
      </c>
    </row>
    <row r="36" spans="2:10" ht="26.4" customHeight="1" x14ac:dyDescent="0.3">
      <c r="B36" s="206" t="s">
        <v>151</v>
      </c>
      <c r="C36" s="207"/>
      <c r="D36" s="208"/>
      <c r="E36" s="91" t="s">
        <v>152</v>
      </c>
      <c r="F36" s="132">
        <v>5600</v>
      </c>
      <c r="G36" s="58">
        <v>0</v>
      </c>
      <c r="H36" s="58">
        <v>5600</v>
      </c>
      <c r="I36" s="58">
        <f>H36/F36*100</f>
        <v>100</v>
      </c>
    </row>
    <row r="37" spans="2:10" ht="30" customHeight="1" x14ac:dyDescent="0.3">
      <c r="B37" s="72" t="s">
        <v>58</v>
      </c>
      <c r="C37" s="77">
        <v>42</v>
      </c>
      <c r="D37" s="78"/>
      <c r="E37" s="51" t="s">
        <v>102</v>
      </c>
      <c r="F37" s="132">
        <v>5600</v>
      </c>
      <c r="G37" s="58">
        <v>0</v>
      </c>
      <c r="H37" s="58">
        <v>5600</v>
      </c>
      <c r="I37" s="58">
        <f>H37/F37*100</f>
        <v>100</v>
      </c>
    </row>
    <row r="38" spans="2:10" x14ac:dyDescent="0.3">
      <c r="B38" s="72"/>
      <c r="C38" s="77"/>
      <c r="D38" s="78">
        <v>4221</v>
      </c>
      <c r="E38" s="129" t="s">
        <v>211</v>
      </c>
      <c r="F38" s="134">
        <v>0</v>
      </c>
      <c r="G38" s="60">
        <v>0</v>
      </c>
      <c r="H38" s="60">
        <v>4937.29</v>
      </c>
      <c r="I38" s="60">
        <v>0</v>
      </c>
    </row>
    <row r="39" spans="2:10" x14ac:dyDescent="0.3">
      <c r="B39" s="72"/>
      <c r="C39" s="77"/>
      <c r="D39" s="78">
        <v>4226</v>
      </c>
      <c r="E39" s="52" t="s">
        <v>146</v>
      </c>
      <c r="F39" s="134">
        <v>0</v>
      </c>
      <c r="G39" s="60">
        <v>0</v>
      </c>
      <c r="H39" s="60">
        <v>662.71</v>
      </c>
      <c r="I39" s="60">
        <v>0</v>
      </c>
    </row>
    <row r="40" spans="2:10" x14ac:dyDescent="0.3">
      <c r="B40" s="72"/>
      <c r="C40" s="77"/>
      <c r="D40" s="78">
        <v>4227</v>
      </c>
      <c r="E40" s="52" t="s">
        <v>110</v>
      </c>
      <c r="F40" s="134">
        <v>0</v>
      </c>
      <c r="G40" s="60">
        <v>0</v>
      </c>
      <c r="H40" s="60">
        <v>0</v>
      </c>
      <c r="I40" s="60">
        <v>0</v>
      </c>
    </row>
    <row r="41" spans="2:10" x14ac:dyDescent="0.3">
      <c r="B41" s="79"/>
      <c r="C41" s="80"/>
      <c r="D41" s="81"/>
      <c r="E41" s="34"/>
      <c r="F41" s="83"/>
      <c r="G41" s="45"/>
      <c r="H41" s="45"/>
      <c r="I41" s="45"/>
    </row>
    <row r="42" spans="2:10" ht="27" customHeight="1" x14ac:dyDescent="0.3">
      <c r="B42" s="206" t="s">
        <v>154</v>
      </c>
      <c r="C42" s="207"/>
      <c r="D42" s="208"/>
      <c r="E42" s="91" t="s">
        <v>155</v>
      </c>
      <c r="F42" s="84">
        <f>F43+F70+F96+F105+F110+F114+F119+F142+F147+F152+F162+F167</f>
        <v>477927</v>
      </c>
      <c r="G42" s="47">
        <v>0</v>
      </c>
      <c r="H42" s="47">
        <f>H43+H70+H96+H105+H110+H114+H119+H142+H147+H152+H162+H167</f>
        <v>381800.22</v>
      </c>
      <c r="I42" s="47">
        <f>H42/F42*100</f>
        <v>79.886723286192236</v>
      </c>
    </row>
    <row r="43" spans="2:10" ht="26.4" x14ac:dyDescent="0.3">
      <c r="B43" s="206" t="s">
        <v>156</v>
      </c>
      <c r="C43" s="207"/>
      <c r="D43" s="208"/>
      <c r="E43" s="91" t="s">
        <v>157</v>
      </c>
      <c r="F43" s="132">
        <f>F44+F48</f>
        <v>188576</v>
      </c>
      <c r="G43" s="58">
        <v>0</v>
      </c>
      <c r="H43" s="58">
        <f>H44+H48</f>
        <v>97919</v>
      </c>
      <c r="I43" s="58">
        <f>H43/F43*100</f>
        <v>51.925483624639398</v>
      </c>
      <c r="J43" s="107"/>
    </row>
    <row r="44" spans="2:10" ht="14.4" customHeight="1" x14ac:dyDescent="0.3">
      <c r="B44" s="206" t="s">
        <v>136</v>
      </c>
      <c r="C44" s="207"/>
      <c r="D44" s="208"/>
      <c r="E44" s="91" t="s">
        <v>158</v>
      </c>
      <c r="F44" s="132">
        <v>65730</v>
      </c>
      <c r="G44" s="58">
        <v>0</v>
      </c>
      <c r="H44" s="58">
        <f>H45</f>
        <v>49637.73</v>
      </c>
      <c r="I44" s="58">
        <f>H44/F44*100</f>
        <v>75.517617526243725</v>
      </c>
    </row>
    <row r="45" spans="2:10" x14ac:dyDescent="0.3">
      <c r="B45" s="72"/>
      <c r="C45" s="73">
        <v>31</v>
      </c>
      <c r="D45" s="74"/>
      <c r="E45" s="51" t="s">
        <v>200</v>
      </c>
      <c r="F45" s="132">
        <v>65730</v>
      </c>
      <c r="G45" s="58">
        <v>0</v>
      </c>
      <c r="H45" s="58">
        <f>H46</f>
        <v>49637.73</v>
      </c>
      <c r="I45" s="58">
        <f>H45/F45*100</f>
        <v>75.517617526243725</v>
      </c>
    </row>
    <row r="46" spans="2:10" x14ac:dyDescent="0.3">
      <c r="B46" s="76"/>
      <c r="C46" s="77"/>
      <c r="D46" s="78">
        <v>3111</v>
      </c>
      <c r="E46" s="52" t="s">
        <v>30</v>
      </c>
      <c r="F46" s="134">
        <v>0</v>
      </c>
      <c r="G46" s="60">
        <v>0</v>
      </c>
      <c r="H46" s="60">
        <v>49637.73</v>
      </c>
      <c r="I46" s="60">
        <v>0</v>
      </c>
    </row>
    <row r="47" spans="2:10" x14ac:dyDescent="0.3">
      <c r="B47" s="76"/>
      <c r="C47" s="77"/>
      <c r="D47" s="78" t="s">
        <v>58</v>
      </c>
      <c r="E47" s="52" t="s">
        <v>58</v>
      </c>
      <c r="F47" s="134" t="s">
        <v>58</v>
      </c>
      <c r="G47" s="60" t="s">
        <v>58</v>
      </c>
      <c r="H47" s="60" t="s">
        <v>58</v>
      </c>
      <c r="I47" s="60" t="s">
        <v>58</v>
      </c>
    </row>
    <row r="48" spans="2:10" x14ac:dyDescent="0.3">
      <c r="B48" s="209" t="s">
        <v>133</v>
      </c>
      <c r="C48" s="210"/>
      <c r="D48" s="211"/>
      <c r="E48" s="51" t="s">
        <v>159</v>
      </c>
      <c r="F48" s="132">
        <f>F49+F53</f>
        <v>122846</v>
      </c>
      <c r="G48" s="58">
        <v>0</v>
      </c>
      <c r="H48" s="58">
        <f>H49+H53+H67</f>
        <v>48281.270000000004</v>
      </c>
      <c r="I48" s="58">
        <f>H48/F48*100</f>
        <v>39.302272764273972</v>
      </c>
    </row>
    <row r="49" spans="2:9" x14ac:dyDescent="0.3">
      <c r="B49" s="72"/>
      <c r="C49" s="73">
        <v>31</v>
      </c>
      <c r="D49" s="74"/>
      <c r="E49" s="51" t="s">
        <v>200</v>
      </c>
      <c r="F49" s="132">
        <v>71580</v>
      </c>
      <c r="G49" s="58">
        <v>0</v>
      </c>
      <c r="H49" s="58">
        <f>H50+H51+H52</f>
        <v>33154.15</v>
      </c>
      <c r="I49" s="58">
        <f>H49/F49*100</f>
        <v>46.317616652696287</v>
      </c>
    </row>
    <row r="50" spans="2:9" x14ac:dyDescent="0.3">
      <c r="B50" s="76"/>
      <c r="C50" s="77"/>
      <c r="D50" s="78">
        <v>3111</v>
      </c>
      <c r="E50" s="52" t="s">
        <v>30</v>
      </c>
      <c r="F50" s="134">
        <v>0</v>
      </c>
      <c r="G50" s="60">
        <v>0</v>
      </c>
      <c r="H50" s="60">
        <v>19590.23</v>
      </c>
      <c r="I50" s="60">
        <v>0</v>
      </c>
    </row>
    <row r="51" spans="2:9" x14ac:dyDescent="0.3">
      <c r="B51" s="76"/>
      <c r="C51" s="77"/>
      <c r="D51" s="78">
        <v>3121</v>
      </c>
      <c r="E51" s="52" t="s">
        <v>72</v>
      </c>
      <c r="F51" s="134">
        <v>0</v>
      </c>
      <c r="G51" s="60">
        <v>0</v>
      </c>
      <c r="H51" s="60">
        <v>2500</v>
      </c>
      <c r="I51" s="60">
        <v>0</v>
      </c>
    </row>
    <row r="52" spans="2:9" x14ac:dyDescent="0.3">
      <c r="B52" s="76"/>
      <c r="C52" s="77"/>
      <c r="D52" s="78">
        <v>3132</v>
      </c>
      <c r="E52" s="52" t="s">
        <v>73</v>
      </c>
      <c r="F52" s="134">
        <v>0</v>
      </c>
      <c r="G52" s="60">
        <v>0</v>
      </c>
      <c r="H52" s="60">
        <v>11063.92</v>
      </c>
      <c r="I52" s="60">
        <v>0</v>
      </c>
    </row>
    <row r="53" spans="2:9" x14ac:dyDescent="0.3">
      <c r="B53" s="72"/>
      <c r="C53" s="73">
        <v>32</v>
      </c>
      <c r="D53" s="74"/>
      <c r="E53" s="51" t="s">
        <v>116</v>
      </c>
      <c r="F53" s="132">
        <v>51266</v>
      </c>
      <c r="G53" s="58">
        <v>0</v>
      </c>
      <c r="H53" s="58">
        <f>H54+H55+H56+H57+H58+H59+H60+H61+H62+H63+H64+H65</f>
        <v>13893.12</v>
      </c>
      <c r="I53" s="58">
        <f>H53/F53*100</f>
        <v>27.100066320758398</v>
      </c>
    </row>
    <row r="54" spans="2:9" x14ac:dyDescent="0.3">
      <c r="B54" s="72"/>
      <c r="C54" s="77"/>
      <c r="D54" s="78">
        <v>3211</v>
      </c>
      <c r="E54" s="52" t="s">
        <v>76</v>
      </c>
      <c r="F54" s="134">
        <v>0</v>
      </c>
      <c r="G54" s="60">
        <v>0</v>
      </c>
      <c r="H54" s="60">
        <v>2059.2800000000002</v>
      </c>
      <c r="I54" s="60">
        <v>0</v>
      </c>
    </row>
    <row r="55" spans="2:9" ht="26.4" x14ac:dyDescent="0.3">
      <c r="B55" s="72"/>
      <c r="C55" s="77"/>
      <c r="D55" s="78">
        <v>3212</v>
      </c>
      <c r="E55" s="52" t="s">
        <v>201</v>
      </c>
      <c r="F55" s="134">
        <v>0</v>
      </c>
      <c r="G55" s="60">
        <v>0</v>
      </c>
      <c r="H55" s="60">
        <v>896.08</v>
      </c>
      <c r="I55" s="60">
        <v>0</v>
      </c>
    </row>
    <row r="56" spans="2:9" x14ac:dyDescent="0.3">
      <c r="B56" s="72"/>
      <c r="C56" s="77"/>
      <c r="D56" s="78">
        <v>3213</v>
      </c>
      <c r="E56" s="52" t="s">
        <v>117</v>
      </c>
      <c r="F56" s="134">
        <v>0</v>
      </c>
      <c r="G56" s="60">
        <v>0</v>
      </c>
      <c r="H56" s="60">
        <v>116.18</v>
      </c>
      <c r="I56" s="60">
        <v>0</v>
      </c>
    </row>
    <row r="57" spans="2:9" x14ac:dyDescent="0.3">
      <c r="B57" s="76"/>
      <c r="C57" s="77"/>
      <c r="D57" s="78">
        <v>3221</v>
      </c>
      <c r="E57" s="52" t="s">
        <v>202</v>
      </c>
      <c r="F57" s="134">
        <v>0</v>
      </c>
      <c r="G57" s="60">
        <v>0</v>
      </c>
      <c r="H57" s="60">
        <v>2759.3</v>
      </c>
      <c r="I57" s="60">
        <v>0</v>
      </c>
    </row>
    <row r="58" spans="2:9" x14ac:dyDescent="0.3">
      <c r="B58" s="76"/>
      <c r="C58" s="77"/>
      <c r="D58" s="78">
        <v>3222</v>
      </c>
      <c r="E58" s="52" t="s">
        <v>82</v>
      </c>
      <c r="F58" s="134">
        <v>0</v>
      </c>
      <c r="G58" s="60">
        <v>0</v>
      </c>
      <c r="H58" s="60">
        <v>4585.37</v>
      </c>
      <c r="I58" s="60">
        <v>0</v>
      </c>
    </row>
    <row r="59" spans="2:9" x14ac:dyDescent="0.3">
      <c r="B59" s="76"/>
      <c r="C59" s="77"/>
      <c r="D59" s="78">
        <v>3225</v>
      </c>
      <c r="E59" s="52" t="s">
        <v>85</v>
      </c>
      <c r="F59" s="134">
        <v>0</v>
      </c>
      <c r="G59" s="60">
        <v>0</v>
      </c>
      <c r="H59" s="60">
        <v>874.99</v>
      </c>
      <c r="I59" s="60">
        <v>0</v>
      </c>
    </row>
    <row r="60" spans="2:9" x14ac:dyDescent="0.3">
      <c r="B60" s="76"/>
      <c r="C60" s="77"/>
      <c r="D60" s="78">
        <v>3227</v>
      </c>
      <c r="E60" s="52" t="s">
        <v>204</v>
      </c>
      <c r="F60" s="134">
        <v>0</v>
      </c>
      <c r="G60" s="60">
        <v>0</v>
      </c>
      <c r="H60" s="60">
        <v>23.34</v>
      </c>
      <c r="I60" s="60">
        <v>0</v>
      </c>
    </row>
    <row r="61" spans="2:9" x14ac:dyDescent="0.3">
      <c r="B61" s="76"/>
      <c r="C61" s="77"/>
      <c r="D61" s="78">
        <v>3232</v>
      </c>
      <c r="E61" s="52" t="s">
        <v>205</v>
      </c>
      <c r="F61" s="134">
        <v>0</v>
      </c>
      <c r="G61" s="60">
        <v>0</v>
      </c>
      <c r="H61" s="60">
        <v>1350</v>
      </c>
      <c r="I61" s="60">
        <v>0</v>
      </c>
    </row>
    <row r="62" spans="2:9" x14ac:dyDescent="0.3">
      <c r="B62" s="76"/>
      <c r="C62" s="77"/>
      <c r="D62" s="78">
        <v>3234</v>
      </c>
      <c r="E62" s="52" t="s">
        <v>91</v>
      </c>
      <c r="F62" s="134">
        <v>0</v>
      </c>
      <c r="G62" s="60">
        <v>0</v>
      </c>
      <c r="H62" s="60">
        <v>5.6</v>
      </c>
      <c r="I62" s="60">
        <v>0</v>
      </c>
    </row>
    <row r="63" spans="2:9" x14ac:dyDescent="0.3">
      <c r="B63" s="76"/>
      <c r="C63" s="77"/>
      <c r="D63" s="78">
        <v>3236</v>
      </c>
      <c r="E63" s="52" t="s">
        <v>93</v>
      </c>
      <c r="F63" s="134">
        <v>0</v>
      </c>
      <c r="G63" s="60">
        <v>0</v>
      </c>
      <c r="H63" s="60">
        <v>405.85</v>
      </c>
      <c r="I63" s="60">
        <v>0</v>
      </c>
    </row>
    <row r="64" spans="2:9" x14ac:dyDescent="0.3">
      <c r="B64" s="76"/>
      <c r="C64" s="77"/>
      <c r="D64" s="78">
        <v>3237</v>
      </c>
      <c r="E64" s="52" t="s">
        <v>206</v>
      </c>
      <c r="F64" s="134">
        <v>0</v>
      </c>
      <c r="G64" s="60">
        <v>0</v>
      </c>
      <c r="H64" s="60">
        <v>406.52</v>
      </c>
      <c r="I64" s="60">
        <v>0</v>
      </c>
    </row>
    <row r="65" spans="2:9" x14ac:dyDescent="0.3">
      <c r="B65" s="76"/>
      <c r="C65" s="77"/>
      <c r="D65" s="78">
        <v>3299</v>
      </c>
      <c r="E65" s="52" t="s">
        <v>97</v>
      </c>
      <c r="F65" s="134">
        <v>0</v>
      </c>
      <c r="G65" s="60">
        <v>0</v>
      </c>
      <c r="H65" s="60">
        <v>410.61</v>
      </c>
      <c r="I65" s="60">
        <v>0</v>
      </c>
    </row>
    <row r="66" spans="2:9" x14ac:dyDescent="0.3">
      <c r="B66" s="76"/>
      <c r="C66" s="77"/>
      <c r="D66" s="78" t="s">
        <v>58</v>
      </c>
      <c r="E66" s="52" t="s">
        <v>58</v>
      </c>
      <c r="F66" s="134">
        <v>0</v>
      </c>
      <c r="G66" s="60">
        <v>0</v>
      </c>
      <c r="H66" s="60" t="s">
        <v>58</v>
      </c>
      <c r="I66" s="60">
        <v>0</v>
      </c>
    </row>
    <row r="67" spans="2:9" ht="26.4" x14ac:dyDescent="0.3">
      <c r="B67" s="72"/>
      <c r="C67" s="73">
        <v>42</v>
      </c>
      <c r="D67" s="74" t="s">
        <v>58</v>
      </c>
      <c r="E67" s="51" t="s">
        <v>203</v>
      </c>
      <c r="F67" s="132">
        <v>0</v>
      </c>
      <c r="G67" s="58">
        <v>0</v>
      </c>
      <c r="H67" s="58">
        <v>1234</v>
      </c>
      <c r="I67" s="58">
        <v>0</v>
      </c>
    </row>
    <row r="68" spans="2:9" x14ac:dyDescent="0.3">
      <c r="B68" s="118"/>
      <c r="C68" s="77"/>
      <c r="D68" s="78">
        <v>4227</v>
      </c>
      <c r="E68" s="52" t="s">
        <v>110</v>
      </c>
      <c r="F68" s="134">
        <v>0</v>
      </c>
      <c r="G68" s="60">
        <v>0</v>
      </c>
      <c r="H68" s="60">
        <v>1234</v>
      </c>
      <c r="I68" s="60">
        <v>0</v>
      </c>
    </row>
    <row r="69" spans="2:9" x14ac:dyDescent="0.3">
      <c r="B69" s="112"/>
      <c r="C69" s="113"/>
      <c r="D69" s="114"/>
      <c r="E69" s="91"/>
      <c r="F69" s="83"/>
      <c r="G69" s="45" t="s">
        <v>58</v>
      </c>
      <c r="H69" s="45"/>
      <c r="I69" s="45"/>
    </row>
    <row r="70" spans="2:9" ht="26.4" customHeight="1" x14ac:dyDescent="0.3">
      <c r="B70" s="206" t="s">
        <v>160</v>
      </c>
      <c r="C70" s="207"/>
      <c r="D70" s="208"/>
      <c r="E70" s="91" t="s">
        <v>234</v>
      </c>
      <c r="F70" s="84">
        <f>F71+F78+F82+F90</f>
        <v>5128</v>
      </c>
      <c r="G70" s="47">
        <v>0</v>
      </c>
      <c r="H70" s="47">
        <f>H71+H78+H82+H90</f>
        <v>6556.8099999999995</v>
      </c>
      <c r="I70" s="47">
        <f>H70/F70*100</f>
        <v>127.86290951638064</v>
      </c>
    </row>
    <row r="71" spans="2:9" ht="17.399999999999999" customHeight="1" x14ac:dyDescent="0.3">
      <c r="B71" s="206" t="s">
        <v>136</v>
      </c>
      <c r="C71" s="207"/>
      <c r="D71" s="208"/>
      <c r="E71" s="91" t="s">
        <v>158</v>
      </c>
      <c r="F71" s="84">
        <f>F72+F75</f>
        <v>2862</v>
      </c>
      <c r="G71" s="47">
        <v>0</v>
      </c>
      <c r="H71" s="47">
        <f>H72+H75</f>
        <v>1423.21</v>
      </c>
      <c r="I71" s="47">
        <f>H71/F71*100</f>
        <v>49.727812718378757</v>
      </c>
    </row>
    <row r="72" spans="2:9" x14ac:dyDescent="0.3">
      <c r="B72" s="85"/>
      <c r="C72" s="86">
        <v>32</v>
      </c>
      <c r="D72" s="87"/>
      <c r="E72" s="91" t="s">
        <v>116</v>
      </c>
      <c r="F72" s="84">
        <v>1806</v>
      </c>
      <c r="G72" s="47">
        <v>0</v>
      </c>
      <c r="H72" s="47">
        <v>367.23</v>
      </c>
      <c r="I72" s="47">
        <f>H72/F72*100</f>
        <v>20.333887043189371</v>
      </c>
    </row>
    <row r="73" spans="2:9" x14ac:dyDescent="0.3">
      <c r="B73" s="79"/>
      <c r="C73" s="80"/>
      <c r="D73" s="81">
        <v>3221</v>
      </c>
      <c r="E73" s="105" t="s">
        <v>121</v>
      </c>
      <c r="F73" s="83">
        <v>0</v>
      </c>
      <c r="G73" s="45">
        <v>0</v>
      </c>
      <c r="H73" s="45">
        <v>23.9</v>
      </c>
      <c r="I73" s="45">
        <v>0</v>
      </c>
    </row>
    <row r="74" spans="2:9" x14ac:dyDescent="0.3">
      <c r="B74" s="79"/>
      <c r="C74" s="80"/>
      <c r="D74" s="81">
        <v>3238</v>
      </c>
      <c r="E74" s="105" t="s">
        <v>119</v>
      </c>
      <c r="F74" s="83">
        <v>0</v>
      </c>
      <c r="G74" s="45">
        <v>0</v>
      </c>
      <c r="H74" s="45">
        <v>343.33</v>
      </c>
      <c r="I74" s="45">
        <v>0</v>
      </c>
    </row>
    <row r="75" spans="2:9" ht="26.4" x14ac:dyDescent="0.3">
      <c r="B75" s="79"/>
      <c r="C75" s="113">
        <v>42</v>
      </c>
      <c r="D75" s="81" t="s">
        <v>58</v>
      </c>
      <c r="E75" s="128" t="s">
        <v>203</v>
      </c>
      <c r="F75" s="84">
        <v>1056</v>
      </c>
      <c r="G75" s="47">
        <v>0</v>
      </c>
      <c r="H75" s="47">
        <v>1055.98</v>
      </c>
      <c r="I75" s="47">
        <f>H75/F75*100</f>
        <v>99.998106060606062</v>
      </c>
    </row>
    <row r="76" spans="2:9" x14ac:dyDescent="0.3">
      <c r="B76" s="79"/>
      <c r="C76" s="80"/>
      <c r="D76" s="81">
        <v>4227</v>
      </c>
      <c r="E76" s="129" t="s">
        <v>110</v>
      </c>
      <c r="F76" s="83">
        <v>0</v>
      </c>
      <c r="G76" s="45">
        <v>0</v>
      </c>
      <c r="H76" s="45">
        <v>1055.98</v>
      </c>
      <c r="I76" s="45">
        <v>0</v>
      </c>
    </row>
    <row r="77" spans="2:9" x14ac:dyDescent="0.3">
      <c r="B77" s="85"/>
      <c r="C77" s="80"/>
      <c r="D77" s="81" t="s">
        <v>58</v>
      </c>
      <c r="E77" s="105" t="s">
        <v>58</v>
      </c>
      <c r="F77" s="83" t="s">
        <v>58</v>
      </c>
      <c r="G77" s="45" t="s">
        <v>58</v>
      </c>
      <c r="H77" s="45" t="s">
        <v>58</v>
      </c>
      <c r="I77" s="45" t="s">
        <v>58</v>
      </c>
    </row>
    <row r="78" spans="2:9" x14ac:dyDescent="0.3">
      <c r="B78" s="206" t="s">
        <v>135</v>
      </c>
      <c r="C78" s="207"/>
      <c r="D78" s="208"/>
      <c r="E78" s="91" t="s">
        <v>161</v>
      </c>
      <c r="F78" s="84">
        <v>0</v>
      </c>
      <c r="G78" s="47">
        <v>0</v>
      </c>
      <c r="H78" s="47">
        <v>331.81</v>
      </c>
      <c r="I78" s="47">
        <v>0</v>
      </c>
    </row>
    <row r="79" spans="2:9" x14ac:dyDescent="0.3">
      <c r="B79" s="112"/>
      <c r="C79" s="113">
        <v>32</v>
      </c>
      <c r="D79" s="114"/>
      <c r="E79" s="91" t="s">
        <v>116</v>
      </c>
      <c r="F79" s="84">
        <v>0</v>
      </c>
      <c r="G79" s="47">
        <v>0</v>
      </c>
      <c r="H79" s="47">
        <v>331.81</v>
      </c>
      <c r="I79" s="47">
        <v>0</v>
      </c>
    </row>
    <row r="80" spans="2:9" x14ac:dyDescent="0.3">
      <c r="B80" s="76"/>
      <c r="C80" s="77"/>
      <c r="D80" s="78">
        <v>3299</v>
      </c>
      <c r="E80" s="52" t="s">
        <v>97</v>
      </c>
      <c r="F80" s="134">
        <v>0</v>
      </c>
      <c r="G80" s="60">
        <v>0</v>
      </c>
      <c r="H80" s="60">
        <v>331.81</v>
      </c>
      <c r="I80" s="60">
        <v>0</v>
      </c>
    </row>
    <row r="81" spans="2:9" ht="14.4" customHeight="1" x14ac:dyDescent="0.3">
      <c r="B81" s="85"/>
      <c r="C81" s="86"/>
      <c r="D81" s="87"/>
      <c r="E81" s="91"/>
      <c r="F81" s="83"/>
      <c r="G81" s="45"/>
      <c r="H81" s="45"/>
      <c r="I81" s="45"/>
    </row>
    <row r="82" spans="2:9" ht="14.4" customHeight="1" x14ac:dyDescent="0.3">
      <c r="B82" s="192" t="s">
        <v>162</v>
      </c>
      <c r="C82" s="193"/>
      <c r="D82" s="194"/>
      <c r="E82" s="122" t="s">
        <v>163</v>
      </c>
      <c r="F82" s="84">
        <v>663</v>
      </c>
      <c r="G82" s="47">
        <v>0</v>
      </c>
      <c r="H82" s="47">
        <f>H83+H87</f>
        <v>3154.37</v>
      </c>
      <c r="I82" s="47">
        <f>H82/F82*100</f>
        <v>475.77224736048265</v>
      </c>
    </row>
    <row r="83" spans="2:9" ht="14.4" customHeight="1" x14ac:dyDescent="0.3">
      <c r="B83" s="135"/>
      <c r="C83" s="136">
        <v>32</v>
      </c>
      <c r="D83" s="128"/>
      <c r="E83" s="75" t="s">
        <v>116</v>
      </c>
      <c r="F83" s="132">
        <v>663</v>
      </c>
      <c r="G83" s="58">
        <v>0</v>
      </c>
      <c r="H83" s="58">
        <f>H84+H85+H86</f>
        <v>1990.3099999999997</v>
      </c>
      <c r="I83" s="58">
        <f>H83/F83*100</f>
        <v>300.19758672699845</v>
      </c>
    </row>
    <row r="84" spans="2:9" ht="14.4" customHeight="1" x14ac:dyDescent="0.3">
      <c r="B84" s="137"/>
      <c r="C84" s="138"/>
      <c r="D84" s="129">
        <v>3221</v>
      </c>
      <c r="E84" s="129" t="s">
        <v>121</v>
      </c>
      <c r="F84" s="134">
        <v>0</v>
      </c>
      <c r="G84" s="60">
        <v>0</v>
      </c>
      <c r="H84" s="60">
        <v>1375.8</v>
      </c>
      <c r="I84" s="60">
        <v>100</v>
      </c>
    </row>
    <row r="85" spans="2:9" ht="14.4" customHeight="1" x14ac:dyDescent="0.3">
      <c r="B85" s="137"/>
      <c r="C85" s="138"/>
      <c r="D85" s="129">
        <v>3231</v>
      </c>
      <c r="E85" s="129" t="s">
        <v>198</v>
      </c>
      <c r="F85" s="134">
        <v>0</v>
      </c>
      <c r="G85" s="60">
        <v>0</v>
      </c>
      <c r="H85" s="60">
        <v>565.65</v>
      </c>
      <c r="I85" s="60">
        <v>0</v>
      </c>
    </row>
    <row r="86" spans="2:9" ht="14.4" customHeight="1" x14ac:dyDescent="0.3">
      <c r="B86" s="137"/>
      <c r="C86" s="138"/>
      <c r="D86" s="129">
        <v>3299</v>
      </c>
      <c r="E86" s="129" t="s">
        <v>125</v>
      </c>
      <c r="F86" s="134">
        <v>0</v>
      </c>
      <c r="G86" s="60">
        <v>0</v>
      </c>
      <c r="H86" s="60">
        <v>48.86</v>
      </c>
      <c r="I86" s="60">
        <v>0</v>
      </c>
    </row>
    <row r="87" spans="2:9" ht="14.4" customHeight="1" x14ac:dyDescent="0.3">
      <c r="B87" s="135"/>
      <c r="C87" s="136">
        <v>38</v>
      </c>
      <c r="D87" s="128"/>
      <c r="E87" s="128" t="s">
        <v>69</v>
      </c>
      <c r="F87" s="132">
        <v>0</v>
      </c>
      <c r="G87" s="58">
        <v>0</v>
      </c>
      <c r="H87" s="58">
        <v>1164.06</v>
      </c>
      <c r="I87" s="58">
        <v>0</v>
      </c>
    </row>
    <row r="88" spans="2:9" ht="14.4" customHeight="1" x14ac:dyDescent="0.3">
      <c r="B88" s="137"/>
      <c r="C88" s="138"/>
      <c r="D88" s="129">
        <v>3812</v>
      </c>
      <c r="E88" s="129" t="s">
        <v>220</v>
      </c>
      <c r="F88" s="134">
        <v>0</v>
      </c>
      <c r="G88" s="60">
        <v>0</v>
      </c>
      <c r="H88" s="60">
        <v>1164.06</v>
      </c>
      <c r="I88" s="60">
        <v>0</v>
      </c>
    </row>
    <row r="89" spans="2:9" ht="14.4" customHeight="1" x14ac:dyDescent="0.3">
      <c r="B89" s="88"/>
      <c r="C89" s="89"/>
      <c r="D89" s="90"/>
      <c r="E89" s="91"/>
      <c r="F89" s="83"/>
      <c r="G89" s="45"/>
      <c r="H89" s="45"/>
      <c r="I89" s="45"/>
    </row>
    <row r="90" spans="2:9" x14ac:dyDescent="0.3">
      <c r="B90" s="206" t="s">
        <v>164</v>
      </c>
      <c r="C90" s="207"/>
      <c r="D90" s="208"/>
      <c r="E90" s="91" t="s">
        <v>165</v>
      </c>
      <c r="F90" s="84">
        <v>1603</v>
      </c>
      <c r="G90" s="47">
        <v>0</v>
      </c>
      <c r="H90" s="47">
        <v>1647.42</v>
      </c>
      <c r="I90" s="47">
        <f>H90/F90*100</f>
        <v>102.7710542732377</v>
      </c>
    </row>
    <row r="91" spans="2:9" x14ac:dyDescent="0.3">
      <c r="B91" s="72"/>
      <c r="C91" s="73">
        <v>32</v>
      </c>
      <c r="D91" s="74"/>
      <c r="E91" s="51" t="s">
        <v>116</v>
      </c>
      <c r="F91" s="132">
        <v>1603</v>
      </c>
      <c r="G91" s="58">
        <v>0</v>
      </c>
      <c r="H91" s="58">
        <v>1647.42</v>
      </c>
      <c r="I91" s="58">
        <f>H91/F91*100</f>
        <v>102.7710542732377</v>
      </c>
    </row>
    <row r="92" spans="2:9" x14ac:dyDescent="0.3">
      <c r="B92" s="76"/>
      <c r="C92" s="77"/>
      <c r="D92" s="78">
        <v>3221</v>
      </c>
      <c r="E92" s="129" t="s">
        <v>121</v>
      </c>
      <c r="F92" s="134">
        <v>0</v>
      </c>
      <c r="G92" s="60">
        <v>0</v>
      </c>
      <c r="H92" s="60">
        <v>24.8</v>
      </c>
      <c r="I92" s="60">
        <v>0</v>
      </c>
    </row>
    <row r="93" spans="2:9" ht="26.4" x14ac:dyDescent="0.3">
      <c r="B93" s="137" t="s">
        <v>58</v>
      </c>
      <c r="C93" s="140" t="s">
        <v>58</v>
      </c>
      <c r="D93" s="129">
        <v>3241</v>
      </c>
      <c r="E93" s="129" t="s">
        <v>221</v>
      </c>
      <c r="F93" s="134">
        <v>0</v>
      </c>
      <c r="G93" s="60">
        <v>0</v>
      </c>
      <c r="H93" s="60">
        <v>600</v>
      </c>
      <c r="I93" s="60">
        <v>0</v>
      </c>
    </row>
    <row r="94" spans="2:9" x14ac:dyDescent="0.3">
      <c r="B94" s="137"/>
      <c r="C94" s="140"/>
      <c r="D94" s="129">
        <v>3299</v>
      </c>
      <c r="E94" s="129" t="s">
        <v>125</v>
      </c>
      <c r="F94" s="134">
        <v>0</v>
      </c>
      <c r="G94" s="60">
        <v>0</v>
      </c>
      <c r="H94" s="60">
        <v>1022.62</v>
      </c>
      <c r="I94" s="60">
        <v>0</v>
      </c>
    </row>
    <row r="95" spans="2:9" x14ac:dyDescent="0.3">
      <c r="B95" s="82"/>
      <c r="C95" s="123"/>
      <c r="D95" s="124"/>
      <c r="E95" s="124"/>
      <c r="F95" s="83"/>
      <c r="G95" s="45"/>
      <c r="H95" s="45"/>
      <c r="I95" s="45"/>
    </row>
    <row r="96" spans="2:9" ht="23.4" customHeight="1" x14ac:dyDescent="0.3">
      <c r="B96" s="197" t="s">
        <v>167</v>
      </c>
      <c r="C96" s="198"/>
      <c r="D96" s="199"/>
      <c r="E96" s="128" t="s">
        <v>166</v>
      </c>
      <c r="F96" s="132">
        <f>F97+F101</f>
        <v>62874</v>
      </c>
      <c r="G96" s="58">
        <v>0</v>
      </c>
      <c r="H96" s="58">
        <f>H97+H101</f>
        <v>64313.17</v>
      </c>
      <c r="I96" s="58">
        <f>H96/F96*100</f>
        <v>102.28897477494672</v>
      </c>
    </row>
    <row r="97" spans="2:9" x14ac:dyDescent="0.3">
      <c r="B97" s="197" t="s">
        <v>136</v>
      </c>
      <c r="C97" s="198"/>
      <c r="D97" s="199"/>
      <c r="E97" s="128" t="s">
        <v>158</v>
      </c>
      <c r="F97" s="132">
        <v>32348</v>
      </c>
      <c r="G97" s="58">
        <v>0</v>
      </c>
      <c r="H97" s="58">
        <v>32347.279999999999</v>
      </c>
      <c r="I97" s="58">
        <f>H97/F97*100</f>
        <v>99.997774205515029</v>
      </c>
    </row>
    <row r="98" spans="2:9" ht="31.8" customHeight="1" x14ac:dyDescent="0.3">
      <c r="B98" s="135"/>
      <c r="C98" s="136">
        <v>37</v>
      </c>
      <c r="D98" s="128" t="s">
        <v>58</v>
      </c>
      <c r="E98" s="128" t="s">
        <v>207</v>
      </c>
      <c r="F98" s="132">
        <v>32348</v>
      </c>
      <c r="G98" s="58">
        <v>0</v>
      </c>
      <c r="H98" s="58">
        <v>32347.279999999999</v>
      </c>
      <c r="I98" s="58">
        <f>H98/F98*100</f>
        <v>99.997774205515029</v>
      </c>
    </row>
    <row r="99" spans="2:9" ht="27.6" customHeight="1" x14ac:dyDescent="0.3">
      <c r="B99" s="137"/>
      <c r="C99" s="138"/>
      <c r="D99" s="129">
        <v>3722</v>
      </c>
      <c r="E99" s="129" t="s">
        <v>142</v>
      </c>
      <c r="F99" s="134">
        <v>0</v>
      </c>
      <c r="G99" s="60">
        <v>0</v>
      </c>
      <c r="H99" s="60">
        <v>32347.279999999999</v>
      </c>
      <c r="I99" s="60">
        <v>0</v>
      </c>
    </row>
    <row r="100" spans="2:9" x14ac:dyDescent="0.3">
      <c r="B100" s="125"/>
      <c r="C100" s="126"/>
      <c r="D100" s="127" t="s">
        <v>58</v>
      </c>
      <c r="E100" s="127" t="s">
        <v>58</v>
      </c>
      <c r="F100" s="119" t="s">
        <v>58</v>
      </c>
      <c r="G100" s="54" t="s">
        <v>58</v>
      </c>
      <c r="H100" s="54" t="s">
        <v>58</v>
      </c>
      <c r="I100" s="54" t="s">
        <v>58</v>
      </c>
    </row>
    <row r="101" spans="2:9" ht="26.4" customHeight="1" x14ac:dyDescent="0.3">
      <c r="B101" s="197" t="s">
        <v>162</v>
      </c>
      <c r="C101" s="198"/>
      <c r="D101" s="199"/>
      <c r="E101" s="128" t="s">
        <v>163</v>
      </c>
      <c r="F101" s="132">
        <v>30526</v>
      </c>
      <c r="G101" s="58">
        <v>0</v>
      </c>
      <c r="H101" s="58">
        <v>31965.89</v>
      </c>
      <c r="I101" s="58">
        <f>H101/F101*100</f>
        <v>104.71692983030859</v>
      </c>
    </row>
    <row r="102" spans="2:9" ht="24.6" customHeight="1" x14ac:dyDescent="0.3">
      <c r="B102" s="130" t="s">
        <v>58</v>
      </c>
      <c r="C102" s="73">
        <v>42</v>
      </c>
      <c r="D102" s="131"/>
      <c r="E102" s="51" t="s">
        <v>102</v>
      </c>
      <c r="F102" s="132">
        <v>30526</v>
      </c>
      <c r="G102" s="58">
        <v>0</v>
      </c>
      <c r="H102" s="58">
        <v>31965.89</v>
      </c>
      <c r="I102" s="58">
        <f>H102/F102*100</f>
        <v>104.71692983030859</v>
      </c>
    </row>
    <row r="103" spans="2:9" x14ac:dyDescent="0.3">
      <c r="B103" s="76"/>
      <c r="C103" s="77" t="s">
        <v>58</v>
      </c>
      <c r="D103" s="78">
        <v>4241</v>
      </c>
      <c r="E103" s="52" t="s">
        <v>111</v>
      </c>
      <c r="F103" s="134">
        <v>0</v>
      </c>
      <c r="G103" s="60">
        <v>0</v>
      </c>
      <c r="H103" s="60">
        <v>31965.89</v>
      </c>
      <c r="I103" s="60">
        <v>0</v>
      </c>
    </row>
    <row r="104" spans="2:9" x14ac:dyDescent="0.3">
      <c r="B104" s="82" t="s">
        <v>58</v>
      </c>
      <c r="C104" s="123" t="s">
        <v>58</v>
      </c>
      <c r="D104" s="124" t="s">
        <v>58</v>
      </c>
      <c r="E104" s="124" t="s">
        <v>58</v>
      </c>
      <c r="F104" s="83" t="s">
        <v>58</v>
      </c>
      <c r="G104" s="45" t="s">
        <v>58</v>
      </c>
      <c r="H104" s="45" t="s">
        <v>58</v>
      </c>
      <c r="I104" s="45" t="s">
        <v>58</v>
      </c>
    </row>
    <row r="105" spans="2:9" ht="25.8" customHeight="1" x14ac:dyDescent="0.3">
      <c r="B105" s="197" t="s">
        <v>236</v>
      </c>
      <c r="C105" s="198"/>
      <c r="D105" s="199"/>
      <c r="E105" s="128" t="s">
        <v>235</v>
      </c>
      <c r="F105" s="132">
        <v>1062</v>
      </c>
      <c r="G105" s="58">
        <v>0</v>
      </c>
      <c r="H105" s="58">
        <v>965</v>
      </c>
      <c r="I105" s="58">
        <f>H105/F105*100</f>
        <v>90.866290018832402</v>
      </c>
    </row>
    <row r="106" spans="2:9" ht="26.4" customHeight="1" x14ac:dyDescent="0.3">
      <c r="B106" s="197" t="s">
        <v>136</v>
      </c>
      <c r="C106" s="198"/>
      <c r="D106" s="199"/>
      <c r="E106" s="51" t="s">
        <v>158</v>
      </c>
      <c r="F106" s="132">
        <v>1062</v>
      </c>
      <c r="G106" s="58">
        <v>0</v>
      </c>
      <c r="H106" s="58">
        <v>965</v>
      </c>
      <c r="I106" s="58">
        <f>H106/F106*100</f>
        <v>90.866290018832402</v>
      </c>
    </row>
    <row r="107" spans="2:9" x14ac:dyDescent="0.3">
      <c r="B107" s="135"/>
      <c r="C107" s="136">
        <v>32</v>
      </c>
      <c r="D107" s="128"/>
      <c r="E107" s="128" t="s">
        <v>116</v>
      </c>
      <c r="F107" s="132">
        <v>1062</v>
      </c>
      <c r="G107" s="58">
        <v>0</v>
      </c>
      <c r="H107" s="58">
        <v>965</v>
      </c>
      <c r="I107" s="58">
        <f>H107/F107*100</f>
        <v>90.866290018832402</v>
      </c>
    </row>
    <row r="108" spans="2:9" x14ac:dyDescent="0.3">
      <c r="B108" s="137"/>
      <c r="C108" s="138"/>
      <c r="D108" s="129">
        <v>3231</v>
      </c>
      <c r="E108" s="129" t="s">
        <v>198</v>
      </c>
      <c r="F108" s="134">
        <v>0</v>
      </c>
      <c r="G108" s="60">
        <v>0</v>
      </c>
      <c r="H108" s="60">
        <v>965</v>
      </c>
      <c r="I108" s="60">
        <v>0</v>
      </c>
    </row>
    <row r="109" spans="2:9" x14ac:dyDescent="0.3">
      <c r="B109" s="82"/>
      <c r="C109" s="123"/>
      <c r="D109" s="124" t="s">
        <v>58</v>
      </c>
      <c r="E109" s="124" t="s">
        <v>58</v>
      </c>
      <c r="F109" s="83"/>
      <c r="G109" s="45" t="s">
        <v>58</v>
      </c>
      <c r="H109" s="45"/>
      <c r="I109" s="45"/>
    </row>
    <row r="110" spans="2:9" ht="25.8" customHeight="1" x14ac:dyDescent="0.3">
      <c r="B110" s="215" t="s">
        <v>169</v>
      </c>
      <c r="C110" s="216"/>
      <c r="D110" s="217"/>
      <c r="E110" s="141" t="s">
        <v>168</v>
      </c>
      <c r="F110" s="142">
        <v>265</v>
      </c>
      <c r="G110" s="143">
        <v>0</v>
      </c>
      <c r="H110" s="143">
        <v>0</v>
      </c>
      <c r="I110" s="143">
        <v>0</v>
      </c>
    </row>
    <row r="111" spans="2:9" x14ac:dyDescent="0.3">
      <c r="B111" s="197" t="s">
        <v>136</v>
      </c>
      <c r="C111" s="198"/>
      <c r="D111" s="199"/>
      <c r="E111" s="51" t="s">
        <v>158</v>
      </c>
      <c r="F111" s="132">
        <v>265</v>
      </c>
      <c r="G111" s="58">
        <v>0</v>
      </c>
      <c r="H111" s="58">
        <v>0</v>
      </c>
      <c r="I111" s="58">
        <v>0</v>
      </c>
    </row>
    <row r="112" spans="2:9" x14ac:dyDescent="0.3">
      <c r="B112" s="135"/>
      <c r="C112" s="136">
        <v>32</v>
      </c>
      <c r="D112" s="128"/>
      <c r="E112" s="128" t="s">
        <v>116</v>
      </c>
      <c r="F112" s="132">
        <v>265</v>
      </c>
      <c r="G112" s="58">
        <v>0</v>
      </c>
      <c r="H112" s="58">
        <v>0</v>
      </c>
      <c r="I112" s="58">
        <v>0</v>
      </c>
    </row>
    <row r="113" spans="2:9" x14ac:dyDescent="0.3">
      <c r="B113" s="82"/>
      <c r="C113" s="123"/>
      <c r="D113" s="124"/>
      <c r="E113" s="124"/>
      <c r="F113" s="83"/>
      <c r="G113" s="45"/>
      <c r="H113" s="45"/>
      <c r="I113" s="45"/>
    </row>
    <row r="114" spans="2:9" ht="30" customHeight="1" x14ac:dyDescent="0.3">
      <c r="B114" s="197" t="s">
        <v>237</v>
      </c>
      <c r="C114" s="213"/>
      <c r="D114" s="214"/>
      <c r="E114" s="128" t="s">
        <v>170</v>
      </c>
      <c r="F114" s="132">
        <v>500</v>
      </c>
      <c r="G114" s="58">
        <v>0</v>
      </c>
      <c r="H114" s="58">
        <v>462.87</v>
      </c>
      <c r="I114" s="58">
        <f>H114/F114*100</f>
        <v>92.573999999999998</v>
      </c>
    </row>
    <row r="115" spans="2:9" x14ac:dyDescent="0.3">
      <c r="B115" s="197" t="s">
        <v>134</v>
      </c>
      <c r="C115" s="198"/>
      <c r="D115" s="199"/>
      <c r="E115" s="128" t="s">
        <v>124</v>
      </c>
      <c r="F115" s="132">
        <v>500</v>
      </c>
      <c r="G115" s="58">
        <v>0</v>
      </c>
      <c r="H115" s="58">
        <v>462.87</v>
      </c>
      <c r="I115" s="58">
        <f>H115/F115*100</f>
        <v>92.573999999999998</v>
      </c>
    </row>
    <row r="116" spans="2:9" x14ac:dyDescent="0.3">
      <c r="B116" s="135"/>
      <c r="C116" s="136">
        <v>32</v>
      </c>
      <c r="D116" s="128"/>
      <c r="E116" s="128" t="s">
        <v>116</v>
      </c>
      <c r="F116" s="132">
        <v>500</v>
      </c>
      <c r="G116" s="58">
        <v>0</v>
      </c>
      <c r="H116" s="58">
        <v>462.87</v>
      </c>
      <c r="I116" s="58">
        <f>H116/F116*100</f>
        <v>92.573999999999998</v>
      </c>
    </row>
    <row r="117" spans="2:9" x14ac:dyDescent="0.3">
      <c r="B117" s="137"/>
      <c r="C117" s="138"/>
      <c r="D117" s="129">
        <v>3238</v>
      </c>
      <c r="E117" s="129" t="s">
        <v>119</v>
      </c>
      <c r="F117" s="134">
        <v>0</v>
      </c>
      <c r="G117" s="60">
        <v>0</v>
      </c>
      <c r="H117" s="60">
        <v>462.87</v>
      </c>
      <c r="I117" s="60">
        <v>0</v>
      </c>
    </row>
    <row r="118" spans="2:9" x14ac:dyDescent="0.3">
      <c r="B118" s="125" t="s">
        <v>58</v>
      </c>
      <c r="C118" s="126"/>
      <c r="D118" s="127" t="s">
        <v>58</v>
      </c>
      <c r="E118" s="127" t="s">
        <v>58</v>
      </c>
      <c r="F118" s="119" t="s">
        <v>58</v>
      </c>
      <c r="G118" s="54" t="s">
        <v>58</v>
      </c>
      <c r="H118" s="54" t="s">
        <v>58</v>
      </c>
      <c r="I118" s="54" t="s">
        <v>58</v>
      </c>
    </row>
    <row r="119" spans="2:9" ht="37.799999999999997" customHeight="1" x14ac:dyDescent="0.3">
      <c r="B119" s="197" t="s">
        <v>171</v>
      </c>
      <c r="C119" s="198"/>
      <c r="D119" s="199"/>
      <c r="E119" s="128" t="s">
        <v>172</v>
      </c>
      <c r="F119" s="132">
        <f>F120</f>
        <v>13845</v>
      </c>
      <c r="G119" s="58">
        <v>0</v>
      </c>
      <c r="H119" s="58">
        <f>H120</f>
        <v>14644.87</v>
      </c>
      <c r="I119" s="58">
        <f>H119/F119*100</f>
        <v>105.77732033224991</v>
      </c>
    </row>
    <row r="120" spans="2:9" ht="18.600000000000001" customHeight="1" x14ac:dyDescent="0.3">
      <c r="B120" s="197" t="s">
        <v>173</v>
      </c>
      <c r="C120" s="198"/>
      <c r="D120" s="199"/>
      <c r="E120" s="128" t="s">
        <v>214</v>
      </c>
      <c r="F120" s="132">
        <f>F123+F132</f>
        <v>13845</v>
      </c>
      <c r="G120" s="58">
        <v>0</v>
      </c>
      <c r="H120" s="58">
        <f>H121+H123+H132+H138</f>
        <v>14644.87</v>
      </c>
      <c r="I120" s="58">
        <f>H120/F120*100</f>
        <v>105.77732033224991</v>
      </c>
    </row>
    <row r="121" spans="2:9" ht="16.2" customHeight="1" x14ac:dyDescent="0.3">
      <c r="B121" s="135"/>
      <c r="C121" s="136">
        <v>31</v>
      </c>
      <c r="D121" s="128"/>
      <c r="E121" s="51" t="s">
        <v>200</v>
      </c>
      <c r="F121" s="134">
        <v>0</v>
      </c>
      <c r="G121" s="58">
        <v>0</v>
      </c>
      <c r="H121" s="58">
        <v>0.22</v>
      </c>
      <c r="I121" s="58">
        <v>0</v>
      </c>
    </row>
    <row r="122" spans="2:9" ht="15.6" customHeight="1" x14ac:dyDescent="0.3">
      <c r="B122" s="135"/>
      <c r="C122" s="136"/>
      <c r="D122" s="129">
        <v>3111</v>
      </c>
      <c r="E122" s="52" t="s">
        <v>30</v>
      </c>
      <c r="F122" s="134">
        <v>0</v>
      </c>
      <c r="G122" s="58">
        <v>0</v>
      </c>
      <c r="H122" s="60">
        <v>0.22</v>
      </c>
      <c r="I122" s="60">
        <v>0</v>
      </c>
    </row>
    <row r="123" spans="2:9" ht="15.6" customHeight="1" x14ac:dyDescent="0.3">
      <c r="B123" s="72"/>
      <c r="C123" s="73">
        <v>32</v>
      </c>
      <c r="D123" s="74"/>
      <c r="E123" s="51" t="s">
        <v>116</v>
      </c>
      <c r="F123" s="132">
        <v>9864</v>
      </c>
      <c r="G123" s="58">
        <v>0</v>
      </c>
      <c r="H123" s="58">
        <f>H124+H125+H126+H127+H128+H129+H130+H131</f>
        <v>4562.7300000000005</v>
      </c>
      <c r="I123" s="58">
        <f>H123/F123*100</f>
        <v>46.256386861313878</v>
      </c>
    </row>
    <row r="124" spans="2:9" ht="15.6" customHeight="1" x14ac:dyDescent="0.3">
      <c r="B124" s="76"/>
      <c r="C124" s="77"/>
      <c r="D124" s="78">
        <v>3221</v>
      </c>
      <c r="E124" s="52" t="s">
        <v>81</v>
      </c>
      <c r="F124" s="134">
        <v>0</v>
      </c>
      <c r="G124" s="58">
        <v>0</v>
      </c>
      <c r="H124" s="60">
        <v>165.04</v>
      </c>
      <c r="I124" s="60">
        <v>0</v>
      </c>
    </row>
    <row r="125" spans="2:9" ht="15.6" customHeight="1" x14ac:dyDescent="0.3">
      <c r="B125" s="76"/>
      <c r="C125" s="77"/>
      <c r="D125" s="78">
        <v>3224</v>
      </c>
      <c r="E125" s="52" t="s">
        <v>197</v>
      </c>
      <c r="F125" s="134">
        <v>0</v>
      </c>
      <c r="G125" s="58">
        <v>0</v>
      </c>
      <c r="H125" s="60">
        <v>449.26</v>
      </c>
      <c r="I125" s="60">
        <v>0</v>
      </c>
    </row>
    <row r="126" spans="2:9" ht="15.6" customHeight="1" x14ac:dyDescent="0.3">
      <c r="B126" s="76"/>
      <c r="C126" s="77"/>
      <c r="D126" s="78">
        <v>3225</v>
      </c>
      <c r="E126" s="52" t="s">
        <v>85</v>
      </c>
      <c r="F126" s="134">
        <v>0</v>
      </c>
      <c r="G126" s="58">
        <v>0</v>
      </c>
      <c r="H126" s="60">
        <v>75.53</v>
      </c>
      <c r="I126" s="60">
        <v>0</v>
      </c>
    </row>
    <row r="127" spans="2:9" ht="15.6" customHeight="1" x14ac:dyDescent="0.3">
      <c r="B127" s="76"/>
      <c r="C127" s="77"/>
      <c r="D127" s="78">
        <v>3231</v>
      </c>
      <c r="E127" s="52" t="s">
        <v>198</v>
      </c>
      <c r="F127" s="134">
        <v>0</v>
      </c>
      <c r="G127" s="58">
        <v>0</v>
      </c>
      <c r="H127" s="60">
        <v>29.67</v>
      </c>
      <c r="I127" s="60">
        <v>0</v>
      </c>
    </row>
    <row r="128" spans="2:9" ht="15.6" customHeight="1" x14ac:dyDescent="0.3">
      <c r="B128" s="76"/>
      <c r="C128" s="77"/>
      <c r="D128" s="78">
        <v>3232</v>
      </c>
      <c r="E128" s="52" t="s">
        <v>89</v>
      </c>
      <c r="F128" s="134">
        <v>0</v>
      </c>
      <c r="G128" s="58">
        <v>0</v>
      </c>
      <c r="H128" s="60">
        <v>1697.4</v>
      </c>
      <c r="I128" s="60">
        <v>0</v>
      </c>
    </row>
    <row r="129" spans="2:9" ht="15.6" customHeight="1" x14ac:dyDescent="0.3">
      <c r="B129" s="76"/>
      <c r="C129" s="77"/>
      <c r="D129" s="78">
        <v>3238</v>
      </c>
      <c r="E129" s="52" t="s">
        <v>119</v>
      </c>
      <c r="F129" s="134">
        <v>0</v>
      </c>
      <c r="G129" s="58">
        <v>0</v>
      </c>
      <c r="H129" s="60">
        <v>590.21</v>
      </c>
      <c r="I129" s="60">
        <v>0</v>
      </c>
    </row>
    <row r="130" spans="2:9" ht="15.6" customHeight="1" x14ac:dyDescent="0.3">
      <c r="B130" s="76"/>
      <c r="C130" s="77"/>
      <c r="D130" s="78">
        <v>3239</v>
      </c>
      <c r="E130" s="133" t="s">
        <v>96</v>
      </c>
      <c r="F130" s="134">
        <v>0</v>
      </c>
      <c r="G130" s="58">
        <v>0</v>
      </c>
      <c r="H130" s="60">
        <v>431.34</v>
      </c>
      <c r="I130" s="60">
        <v>0</v>
      </c>
    </row>
    <row r="131" spans="2:9" x14ac:dyDescent="0.3">
      <c r="B131" s="76"/>
      <c r="C131" s="77"/>
      <c r="D131" s="78">
        <v>3299</v>
      </c>
      <c r="E131" s="133" t="s">
        <v>208</v>
      </c>
      <c r="F131" s="134">
        <v>0</v>
      </c>
      <c r="G131" s="60">
        <v>0</v>
      </c>
      <c r="H131" s="60">
        <v>1124.28</v>
      </c>
      <c r="I131" s="60">
        <v>0</v>
      </c>
    </row>
    <row r="132" spans="2:9" ht="30" customHeight="1" x14ac:dyDescent="0.3">
      <c r="B132" s="135" t="s">
        <v>58</v>
      </c>
      <c r="C132" s="136">
        <v>42</v>
      </c>
      <c r="D132" s="128"/>
      <c r="E132" s="128" t="s">
        <v>203</v>
      </c>
      <c r="F132" s="132">
        <v>3981</v>
      </c>
      <c r="G132" s="58">
        <v>0</v>
      </c>
      <c r="H132" s="58">
        <f>H133+H134+H135+H136</f>
        <v>10071.92</v>
      </c>
      <c r="I132" s="58">
        <f>H132/F132*100</f>
        <v>252.99974880683246</v>
      </c>
    </row>
    <row r="133" spans="2:9" x14ac:dyDescent="0.3">
      <c r="B133" s="137"/>
      <c r="C133" s="138"/>
      <c r="D133" s="129">
        <v>4221</v>
      </c>
      <c r="E133" s="129" t="s">
        <v>211</v>
      </c>
      <c r="F133" s="134">
        <v>0</v>
      </c>
      <c r="G133" s="60">
        <v>0</v>
      </c>
      <c r="H133" s="60">
        <v>2716.72</v>
      </c>
      <c r="I133" s="60">
        <v>0</v>
      </c>
    </row>
    <row r="134" spans="2:9" x14ac:dyDescent="0.3">
      <c r="B134" s="137"/>
      <c r="C134" s="138"/>
      <c r="D134" s="129">
        <v>4223</v>
      </c>
      <c r="E134" s="129" t="s">
        <v>210</v>
      </c>
      <c r="F134" s="134">
        <v>0</v>
      </c>
      <c r="G134" s="60">
        <v>0</v>
      </c>
      <c r="H134" s="60">
        <v>3143.75</v>
      </c>
      <c r="I134" s="60">
        <v>0</v>
      </c>
    </row>
    <row r="135" spans="2:9" x14ac:dyDescent="0.3">
      <c r="B135" s="137"/>
      <c r="C135" s="138"/>
      <c r="D135" s="129">
        <v>4227</v>
      </c>
      <c r="E135" s="129" t="s">
        <v>110</v>
      </c>
      <c r="F135" s="134">
        <v>0</v>
      </c>
      <c r="G135" s="60">
        <v>0</v>
      </c>
      <c r="H135" s="60">
        <v>3800</v>
      </c>
      <c r="I135" s="60">
        <v>0</v>
      </c>
    </row>
    <row r="136" spans="2:9" x14ac:dyDescent="0.3">
      <c r="B136" s="137"/>
      <c r="C136" s="138"/>
      <c r="D136" s="129">
        <v>4241</v>
      </c>
      <c r="E136" s="129" t="s">
        <v>209</v>
      </c>
      <c r="F136" s="134">
        <v>0</v>
      </c>
      <c r="G136" s="60">
        <v>0</v>
      </c>
      <c r="H136" s="60">
        <v>411.45</v>
      </c>
      <c r="I136" s="60">
        <v>0</v>
      </c>
    </row>
    <row r="137" spans="2:9" x14ac:dyDescent="0.3">
      <c r="B137" s="137"/>
      <c r="C137" s="138"/>
      <c r="D137" s="129"/>
      <c r="E137" s="129"/>
      <c r="F137" s="134"/>
      <c r="G137" s="60"/>
      <c r="H137" s="60"/>
      <c r="I137" s="60"/>
    </row>
    <row r="138" spans="2:9" x14ac:dyDescent="0.3">
      <c r="B138" s="197" t="s">
        <v>213</v>
      </c>
      <c r="C138" s="198"/>
      <c r="D138" s="199"/>
      <c r="E138" s="128" t="s">
        <v>212</v>
      </c>
      <c r="F138" s="132">
        <v>0</v>
      </c>
      <c r="G138" s="58">
        <v>0</v>
      </c>
      <c r="H138" s="58">
        <v>10</v>
      </c>
      <c r="I138" s="58">
        <v>0</v>
      </c>
    </row>
    <row r="139" spans="2:9" x14ac:dyDescent="0.3">
      <c r="B139" s="137"/>
      <c r="C139" s="136">
        <v>32</v>
      </c>
      <c r="D139" s="129"/>
      <c r="E139" s="75" t="s">
        <v>116</v>
      </c>
      <c r="F139" s="132">
        <v>0</v>
      </c>
      <c r="G139" s="58">
        <v>0</v>
      </c>
      <c r="H139" s="58">
        <v>10</v>
      </c>
      <c r="I139" s="58">
        <v>0</v>
      </c>
    </row>
    <row r="140" spans="2:9" x14ac:dyDescent="0.3">
      <c r="B140" s="137"/>
      <c r="C140" s="138"/>
      <c r="D140" s="129">
        <v>3237</v>
      </c>
      <c r="E140" s="129" t="s">
        <v>206</v>
      </c>
      <c r="F140" s="134">
        <v>0</v>
      </c>
      <c r="G140" s="60">
        <v>0</v>
      </c>
      <c r="H140" s="60">
        <v>10</v>
      </c>
      <c r="I140" s="60">
        <v>0</v>
      </c>
    </row>
    <row r="141" spans="2:9" x14ac:dyDescent="0.3">
      <c r="B141" s="137"/>
      <c r="C141" s="138"/>
      <c r="D141" s="129"/>
      <c r="E141" s="129"/>
      <c r="F141" s="134"/>
      <c r="G141" s="60"/>
      <c r="H141" s="60"/>
      <c r="I141" s="60"/>
    </row>
    <row r="142" spans="2:9" ht="46.8" customHeight="1" x14ac:dyDescent="0.3">
      <c r="B142" s="197" t="s">
        <v>238</v>
      </c>
      <c r="C142" s="198"/>
      <c r="D142" s="199"/>
      <c r="E142" s="128" t="s">
        <v>174</v>
      </c>
      <c r="F142" s="132">
        <v>4910</v>
      </c>
      <c r="G142" s="58">
        <v>0</v>
      </c>
      <c r="H142" s="58">
        <v>78.8</v>
      </c>
      <c r="I142" s="58">
        <f>H142/F142*100</f>
        <v>1.6048879837067209</v>
      </c>
    </row>
    <row r="143" spans="2:9" ht="19.8" customHeight="1" x14ac:dyDescent="0.3">
      <c r="B143" s="197" t="s">
        <v>135</v>
      </c>
      <c r="C143" s="198"/>
      <c r="D143" s="199"/>
      <c r="E143" s="128" t="s">
        <v>115</v>
      </c>
      <c r="F143" s="132">
        <v>4910</v>
      </c>
      <c r="G143" s="58">
        <v>0</v>
      </c>
      <c r="H143" s="58">
        <v>78.8</v>
      </c>
      <c r="I143" s="58">
        <f>H143/F143*100</f>
        <v>1.6048879837067209</v>
      </c>
    </row>
    <row r="144" spans="2:9" x14ac:dyDescent="0.3">
      <c r="B144" s="135"/>
      <c r="C144" s="136">
        <v>32</v>
      </c>
      <c r="D144" s="128"/>
      <c r="E144" s="51" t="s">
        <v>116</v>
      </c>
      <c r="F144" s="132">
        <v>4910</v>
      </c>
      <c r="G144" s="58">
        <v>0</v>
      </c>
      <c r="H144" s="58">
        <v>78.8</v>
      </c>
      <c r="I144" s="58">
        <f>H144/F144*100</f>
        <v>1.6048879837067209</v>
      </c>
    </row>
    <row r="145" spans="2:9" x14ac:dyDescent="0.3">
      <c r="B145" s="137"/>
      <c r="C145" s="138"/>
      <c r="D145" s="129">
        <v>3299</v>
      </c>
      <c r="E145" s="129" t="s">
        <v>97</v>
      </c>
      <c r="F145" s="134">
        <v>0</v>
      </c>
      <c r="G145" s="60">
        <v>0</v>
      </c>
      <c r="H145" s="60">
        <v>78.8</v>
      </c>
      <c r="I145" s="60">
        <v>0</v>
      </c>
    </row>
    <row r="146" spans="2:9" x14ac:dyDescent="0.3">
      <c r="B146" s="82"/>
      <c r="C146" s="123"/>
      <c r="D146" s="124"/>
      <c r="E146" s="124"/>
      <c r="F146" s="83"/>
      <c r="G146" s="45"/>
      <c r="H146" s="45"/>
      <c r="I146" s="45"/>
    </row>
    <row r="147" spans="2:9" ht="25.8" customHeight="1" x14ac:dyDescent="0.3">
      <c r="B147" s="197" t="s">
        <v>176</v>
      </c>
      <c r="C147" s="198"/>
      <c r="D147" s="199"/>
      <c r="E147" s="128" t="s">
        <v>175</v>
      </c>
      <c r="F147" s="132">
        <v>5200</v>
      </c>
      <c r="G147" s="58">
        <v>0</v>
      </c>
      <c r="H147" s="58">
        <v>5200</v>
      </c>
      <c r="I147" s="58">
        <v>100</v>
      </c>
    </row>
    <row r="148" spans="2:9" ht="16.8" customHeight="1" x14ac:dyDescent="0.3">
      <c r="B148" s="197" t="s">
        <v>136</v>
      </c>
      <c r="C148" s="198"/>
      <c r="D148" s="199"/>
      <c r="E148" s="51" t="s">
        <v>158</v>
      </c>
      <c r="F148" s="132">
        <v>5200</v>
      </c>
      <c r="G148" s="58">
        <v>0</v>
      </c>
      <c r="H148" s="58">
        <v>5200</v>
      </c>
      <c r="I148" s="58">
        <v>100</v>
      </c>
    </row>
    <row r="149" spans="2:9" x14ac:dyDescent="0.3">
      <c r="B149" s="135"/>
      <c r="C149" s="136">
        <v>32</v>
      </c>
      <c r="D149" s="128"/>
      <c r="E149" s="51" t="s">
        <v>116</v>
      </c>
      <c r="F149" s="132">
        <v>5200</v>
      </c>
      <c r="G149" s="58">
        <v>0</v>
      </c>
      <c r="H149" s="58">
        <v>5200</v>
      </c>
      <c r="I149" s="58">
        <v>100</v>
      </c>
    </row>
    <row r="150" spans="2:9" x14ac:dyDescent="0.3">
      <c r="B150" s="125"/>
      <c r="C150" s="139" t="s">
        <v>58</v>
      </c>
      <c r="D150" s="129">
        <v>3232</v>
      </c>
      <c r="E150" s="129" t="s">
        <v>89</v>
      </c>
      <c r="F150" s="134">
        <v>0</v>
      </c>
      <c r="G150" s="60">
        <v>0</v>
      </c>
      <c r="H150" s="60">
        <v>5200</v>
      </c>
      <c r="I150" s="60">
        <v>0</v>
      </c>
    </row>
    <row r="151" spans="2:9" x14ac:dyDescent="0.3">
      <c r="B151" s="82"/>
      <c r="C151" s="123"/>
      <c r="D151" s="124"/>
      <c r="E151" s="124"/>
      <c r="F151" s="83"/>
      <c r="G151" s="45"/>
      <c r="H151" s="45"/>
      <c r="I151" s="45"/>
    </row>
    <row r="152" spans="2:9" ht="34.200000000000003" customHeight="1" x14ac:dyDescent="0.3">
      <c r="B152" s="192" t="s">
        <v>177</v>
      </c>
      <c r="C152" s="193"/>
      <c r="D152" s="194"/>
      <c r="E152" s="122" t="s">
        <v>178</v>
      </c>
      <c r="F152" s="84">
        <f>F153</f>
        <v>42887</v>
      </c>
      <c r="G152" s="47">
        <v>0</v>
      </c>
      <c r="H152" s="47">
        <f>H153</f>
        <v>42886.030000000006</v>
      </c>
      <c r="I152" s="47">
        <f>H152/F152*100</f>
        <v>99.99773824235784</v>
      </c>
    </row>
    <row r="153" spans="2:9" x14ac:dyDescent="0.3">
      <c r="B153" s="197" t="s">
        <v>136</v>
      </c>
      <c r="C153" s="198"/>
      <c r="D153" s="199"/>
      <c r="E153" s="51" t="s">
        <v>158</v>
      </c>
      <c r="F153" s="132">
        <f>F154+F158</f>
        <v>42887</v>
      </c>
      <c r="G153" s="58">
        <v>0</v>
      </c>
      <c r="H153" s="58">
        <f>H154+H158</f>
        <v>42886.030000000006</v>
      </c>
      <c r="I153" s="58">
        <f>H153/F153*100</f>
        <v>99.99773824235784</v>
      </c>
    </row>
    <row r="154" spans="2:9" x14ac:dyDescent="0.3">
      <c r="B154" s="135"/>
      <c r="C154" s="136">
        <v>31</v>
      </c>
      <c r="D154" s="128"/>
      <c r="E154" s="128" t="s">
        <v>200</v>
      </c>
      <c r="F154" s="132">
        <v>41466</v>
      </c>
      <c r="G154" s="58">
        <v>0</v>
      </c>
      <c r="H154" s="58">
        <f>H155+H156+H157</f>
        <v>41709.730000000003</v>
      </c>
      <c r="I154" s="58">
        <f>H154/F154*100</f>
        <v>100.58778276178076</v>
      </c>
    </row>
    <row r="155" spans="2:9" x14ac:dyDescent="0.3">
      <c r="B155" s="137"/>
      <c r="C155" s="138"/>
      <c r="D155" s="129">
        <v>3111</v>
      </c>
      <c r="E155" s="129" t="s">
        <v>216</v>
      </c>
      <c r="F155" s="134">
        <v>0</v>
      </c>
      <c r="G155" s="60">
        <v>0</v>
      </c>
      <c r="H155" s="60">
        <v>34549.730000000003</v>
      </c>
      <c r="I155" s="60">
        <v>0</v>
      </c>
    </row>
    <row r="156" spans="2:9" x14ac:dyDescent="0.3">
      <c r="B156" s="137"/>
      <c r="C156" s="138"/>
      <c r="D156" s="129">
        <v>3121</v>
      </c>
      <c r="E156" s="129" t="s">
        <v>72</v>
      </c>
      <c r="F156" s="134">
        <v>0</v>
      </c>
      <c r="G156" s="60">
        <v>0</v>
      </c>
      <c r="H156" s="60">
        <v>2700</v>
      </c>
      <c r="I156" s="60">
        <v>0</v>
      </c>
    </row>
    <row r="157" spans="2:9" x14ac:dyDescent="0.3">
      <c r="B157" s="137"/>
      <c r="C157" s="138"/>
      <c r="D157" s="129">
        <v>3132</v>
      </c>
      <c r="E157" s="129" t="s">
        <v>217</v>
      </c>
      <c r="F157" s="134">
        <v>0</v>
      </c>
      <c r="G157" s="60">
        <v>0</v>
      </c>
      <c r="H157" s="60">
        <v>4460</v>
      </c>
      <c r="I157" s="60">
        <v>0</v>
      </c>
    </row>
    <row r="158" spans="2:9" x14ac:dyDescent="0.3">
      <c r="B158" s="135"/>
      <c r="C158" s="136">
        <v>32</v>
      </c>
      <c r="D158" s="128"/>
      <c r="E158" s="51" t="s">
        <v>116</v>
      </c>
      <c r="F158" s="132">
        <v>1421</v>
      </c>
      <c r="G158" s="58">
        <v>0</v>
      </c>
      <c r="H158" s="58">
        <f>H159+H160</f>
        <v>1176.3</v>
      </c>
      <c r="I158" s="58">
        <f>H158/F158*100</f>
        <v>82.779732582688254</v>
      </c>
    </row>
    <row r="159" spans="2:9" x14ac:dyDescent="0.3">
      <c r="B159" s="135"/>
      <c r="C159" s="138"/>
      <c r="D159" s="129">
        <v>3211</v>
      </c>
      <c r="E159" s="52" t="s">
        <v>76</v>
      </c>
      <c r="F159" s="134">
        <v>0</v>
      </c>
      <c r="G159" s="60">
        <v>0</v>
      </c>
      <c r="H159" s="60">
        <v>106.2</v>
      </c>
      <c r="I159" s="60">
        <v>0</v>
      </c>
    </row>
    <row r="160" spans="2:9" ht="26.4" x14ac:dyDescent="0.3">
      <c r="B160" s="137"/>
      <c r="C160" s="138"/>
      <c r="D160" s="129">
        <v>3212</v>
      </c>
      <c r="E160" s="52" t="s">
        <v>201</v>
      </c>
      <c r="F160" s="134">
        <v>0</v>
      </c>
      <c r="G160" s="60">
        <v>0</v>
      </c>
      <c r="H160" s="60">
        <v>1070.0999999999999</v>
      </c>
      <c r="I160" s="60">
        <v>0</v>
      </c>
    </row>
    <row r="161" spans="2:9" x14ac:dyDescent="0.3">
      <c r="B161" s="137"/>
      <c r="C161" s="138"/>
      <c r="D161" s="129"/>
      <c r="E161" s="129"/>
      <c r="F161" s="134"/>
      <c r="G161" s="60"/>
      <c r="H161" s="60"/>
      <c r="I161" s="60"/>
    </row>
    <row r="162" spans="2:9" ht="19.2" customHeight="1" x14ac:dyDescent="0.3">
      <c r="B162" s="192" t="s">
        <v>179</v>
      </c>
      <c r="C162" s="193"/>
      <c r="D162" s="194"/>
      <c r="E162" s="122" t="s">
        <v>180</v>
      </c>
      <c r="F162" s="84">
        <v>120535</v>
      </c>
      <c r="G162" s="47">
        <v>0</v>
      </c>
      <c r="H162" s="47">
        <v>116982.55</v>
      </c>
      <c r="I162" s="47">
        <f>H162/F162*100</f>
        <v>97.052764757124493</v>
      </c>
    </row>
    <row r="163" spans="2:9" ht="19.8" customHeight="1" x14ac:dyDescent="0.3">
      <c r="B163" s="192" t="s">
        <v>162</v>
      </c>
      <c r="C163" s="195"/>
      <c r="D163" s="196"/>
      <c r="E163" s="122" t="s">
        <v>215</v>
      </c>
      <c r="F163" s="84">
        <v>120535</v>
      </c>
      <c r="G163" s="47">
        <v>0</v>
      </c>
      <c r="H163" s="47">
        <v>116982.55</v>
      </c>
      <c r="I163" s="47">
        <f>H163/F163*100</f>
        <v>97.052764757124493</v>
      </c>
    </row>
    <row r="164" spans="2:9" ht="16.8" customHeight="1" x14ac:dyDescent="0.3">
      <c r="B164" s="120"/>
      <c r="C164" s="121">
        <v>32</v>
      </c>
      <c r="D164" s="124"/>
      <c r="E164" s="51" t="s">
        <v>116</v>
      </c>
      <c r="F164" s="84">
        <v>120535</v>
      </c>
      <c r="G164" s="47">
        <v>0</v>
      </c>
      <c r="H164" s="47">
        <v>116982.55</v>
      </c>
      <c r="I164" s="47">
        <f>H164/F164*100</f>
        <v>97.052764757124493</v>
      </c>
    </row>
    <row r="165" spans="2:9" ht="15.6" customHeight="1" x14ac:dyDescent="0.3">
      <c r="B165" s="120"/>
      <c r="C165" s="123"/>
      <c r="D165" s="124">
        <v>3222</v>
      </c>
      <c r="E165" s="124" t="s">
        <v>82</v>
      </c>
      <c r="F165" s="83">
        <v>0</v>
      </c>
      <c r="G165" s="45">
        <v>0</v>
      </c>
      <c r="H165" s="45">
        <v>116982.55</v>
      </c>
      <c r="I165" s="45">
        <v>0</v>
      </c>
    </row>
    <row r="166" spans="2:9" ht="15" customHeight="1" x14ac:dyDescent="0.3">
      <c r="B166" s="120"/>
      <c r="C166" s="123"/>
      <c r="D166" s="124"/>
      <c r="E166" s="124"/>
      <c r="F166" s="83"/>
      <c r="G166" s="45"/>
      <c r="H166" s="45"/>
      <c r="I166" s="45"/>
    </row>
    <row r="167" spans="2:9" ht="25.8" customHeight="1" x14ac:dyDescent="0.3">
      <c r="B167" s="192" t="s">
        <v>239</v>
      </c>
      <c r="C167" s="193"/>
      <c r="D167" s="194"/>
      <c r="E167" s="122" t="s">
        <v>181</v>
      </c>
      <c r="F167" s="84">
        <f>F168</f>
        <v>32145</v>
      </c>
      <c r="G167" s="47">
        <v>0</v>
      </c>
      <c r="H167" s="47">
        <f>H168</f>
        <v>31791.120000000003</v>
      </c>
      <c r="I167" s="47">
        <f>H167/F167*100</f>
        <v>98.899113392440512</v>
      </c>
    </row>
    <row r="168" spans="2:9" ht="17.399999999999999" customHeight="1" x14ac:dyDescent="0.3">
      <c r="B168" s="192" t="s">
        <v>136</v>
      </c>
      <c r="C168" s="193"/>
      <c r="D168" s="194"/>
      <c r="E168" s="51" t="s">
        <v>158</v>
      </c>
      <c r="F168" s="84">
        <f>F169+F173</f>
        <v>32145</v>
      </c>
      <c r="G168" s="47">
        <v>0</v>
      </c>
      <c r="H168" s="47">
        <f>H169+H173</f>
        <v>31791.120000000003</v>
      </c>
      <c r="I168" s="47">
        <f>H168/F168*100</f>
        <v>98.899113392440512</v>
      </c>
    </row>
    <row r="169" spans="2:9" ht="16.2" customHeight="1" x14ac:dyDescent="0.3">
      <c r="B169" s="135"/>
      <c r="C169" s="136">
        <v>31</v>
      </c>
      <c r="D169" s="128"/>
      <c r="E169" s="128" t="s">
        <v>200</v>
      </c>
      <c r="F169" s="132">
        <v>30865</v>
      </c>
      <c r="G169" s="58">
        <v>0</v>
      </c>
      <c r="H169" s="58">
        <f>H170+H171+H172</f>
        <v>30810.410000000003</v>
      </c>
      <c r="I169" s="58">
        <f>H169/F169*100</f>
        <v>99.82313299854205</v>
      </c>
    </row>
    <row r="170" spans="2:9" ht="18" customHeight="1" x14ac:dyDescent="0.3">
      <c r="B170" s="137"/>
      <c r="C170" s="138"/>
      <c r="D170" s="129">
        <v>3111</v>
      </c>
      <c r="E170" s="129" t="s">
        <v>216</v>
      </c>
      <c r="F170" s="134">
        <v>0</v>
      </c>
      <c r="G170" s="60">
        <v>0</v>
      </c>
      <c r="H170" s="60">
        <v>24386.65</v>
      </c>
      <c r="I170" s="60">
        <v>0</v>
      </c>
    </row>
    <row r="171" spans="2:9" ht="15.6" customHeight="1" x14ac:dyDescent="0.3">
      <c r="B171" s="137"/>
      <c r="C171" s="138"/>
      <c r="D171" s="129">
        <v>3121</v>
      </c>
      <c r="E171" s="129" t="s">
        <v>72</v>
      </c>
      <c r="F171" s="134">
        <v>0</v>
      </c>
      <c r="G171" s="60">
        <v>0</v>
      </c>
      <c r="H171" s="60">
        <v>2400</v>
      </c>
      <c r="I171" s="60">
        <v>0</v>
      </c>
    </row>
    <row r="172" spans="2:9" ht="15.6" customHeight="1" x14ac:dyDescent="0.3">
      <c r="B172" s="137"/>
      <c r="C172" s="138"/>
      <c r="D172" s="129">
        <v>3132</v>
      </c>
      <c r="E172" s="129" t="s">
        <v>217</v>
      </c>
      <c r="F172" s="134">
        <v>0</v>
      </c>
      <c r="G172" s="60">
        <v>0</v>
      </c>
      <c r="H172" s="60">
        <v>4023.76</v>
      </c>
      <c r="I172" s="60">
        <v>0</v>
      </c>
    </row>
    <row r="173" spans="2:9" ht="18" customHeight="1" x14ac:dyDescent="0.3">
      <c r="B173" s="135"/>
      <c r="C173" s="136">
        <v>32</v>
      </c>
      <c r="D173" s="128"/>
      <c r="E173" s="51" t="s">
        <v>116</v>
      </c>
      <c r="F173" s="132">
        <v>1280</v>
      </c>
      <c r="G173" s="58">
        <v>0</v>
      </c>
      <c r="H173" s="58">
        <v>980.71</v>
      </c>
      <c r="I173" s="58">
        <f>H173/F173*100</f>
        <v>76.617968750000003</v>
      </c>
    </row>
    <row r="174" spans="2:9" ht="25.2" customHeight="1" x14ac:dyDescent="0.3">
      <c r="B174" s="137"/>
      <c r="C174" s="138"/>
      <c r="D174" s="129">
        <v>3212</v>
      </c>
      <c r="E174" s="52" t="s">
        <v>201</v>
      </c>
      <c r="F174" s="134">
        <v>0</v>
      </c>
      <c r="G174" s="60">
        <v>0</v>
      </c>
      <c r="H174" s="60">
        <v>980.71</v>
      </c>
      <c r="I174" s="60">
        <v>0</v>
      </c>
    </row>
    <row r="175" spans="2:9" ht="15.6" customHeight="1" x14ac:dyDescent="0.3">
      <c r="B175" s="200"/>
      <c r="C175" s="201"/>
      <c r="D175" s="202"/>
      <c r="E175" s="124"/>
      <c r="F175" s="83"/>
      <c r="G175" s="45"/>
      <c r="H175" s="45"/>
      <c r="I175" s="45"/>
    </row>
    <row r="176" spans="2:9" ht="20.399999999999999" customHeight="1" x14ac:dyDescent="0.3">
      <c r="B176" s="192" t="s">
        <v>182</v>
      </c>
      <c r="C176" s="193"/>
      <c r="D176" s="194"/>
      <c r="E176" s="122" t="s">
        <v>183</v>
      </c>
      <c r="F176" s="84">
        <f>F177+F183</f>
        <v>28817</v>
      </c>
      <c r="G176" s="47">
        <v>0</v>
      </c>
      <c r="H176" s="47">
        <f>H177+H183</f>
        <v>28816.17</v>
      </c>
      <c r="I176" s="47">
        <v>100</v>
      </c>
    </row>
    <row r="177" spans="2:9" ht="18" customHeight="1" x14ac:dyDescent="0.3">
      <c r="B177" s="192" t="s">
        <v>184</v>
      </c>
      <c r="C177" s="193"/>
      <c r="D177" s="194"/>
      <c r="E177" s="122" t="s">
        <v>185</v>
      </c>
      <c r="F177" s="84">
        <v>27697</v>
      </c>
      <c r="G177" s="47">
        <v>0</v>
      </c>
      <c r="H177" s="47">
        <v>27696.17</v>
      </c>
      <c r="I177" s="47">
        <f>H177/F177*100</f>
        <v>99.997003285554385</v>
      </c>
    </row>
    <row r="178" spans="2:9" x14ac:dyDescent="0.3">
      <c r="B178" s="192" t="s">
        <v>136</v>
      </c>
      <c r="C178" s="193"/>
      <c r="D178" s="194"/>
      <c r="E178" s="51" t="s">
        <v>158</v>
      </c>
      <c r="F178" s="132">
        <v>27697</v>
      </c>
      <c r="G178" s="58">
        <v>0</v>
      </c>
      <c r="H178" s="58">
        <v>27696.17</v>
      </c>
      <c r="I178" s="58">
        <v>100</v>
      </c>
    </row>
    <row r="179" spans="2:9" ht="30.6" customHeight="1" x14ac:dyDescent="0.3">
      <c r="B179" s="120"/>
      <c r="C179" s="121">
        <v>42</v>
      </c>
      <c r="D179" s="122"/>
      <c r="E179" s="128" t="s">
        <v>203</v>
      </c>
      <c r="F179" s="134">
        <v>27697</v>
      </c>
      <c r="G179" s="60">
        <v>0</v>
      </c>
      <c r="H179" s="60">
        <v>27696.17</v>
      </c>
      <c r="I179" s="60">
        <v>100</v>
      </c>
    </row>
    <row r="180" spans="2:9" ht="20.399999999999999" customHeight="1" x14ac:dyDescent="0.3">
      <c r="B180" s="120"/>
      <c r="C180" s="138"/>
      <c r="D180" s="129">
        <v>4221</v>
      </c>
      <c r="E180" s="129" t="s">
        <v>211</v>
      </c>
      <c r="F180" s="134">
        <v>0</v>
      </c>
      <c r="G180" s="60">
        <v>0</v>
      </c>
      <c r="H180" s="60">
        <v>6203.25</v>
      </c>
      <c r="I180" s="60">
        <v>0</v>
      </c>
    </row>
    <row r="181" spans="2:9" ht="19.8" customHeight="1" x14ac:dyDescent="0.3">
      <c r="B181" s="82"/>
      <c r="C181" s="138"/>
      <c r="D181" s="129">
        <v>4227</v>
      </c>
      <c r="E181" s="129" t="s">
        <v>110</v>
      </c>
      <c r="F181" s="134">
        <v>0</v>
      </c>
      <c r="G181" s="60">
        <v>0</v>
      </c>
      <c r="H181" s="60">
        <v>21492.92</v>
      </c>
      <c r="I181" s="60">
        <v>0</v>
      </c>
    </row>
    <row r="182" spans="2:9" x14ac:dyDescent="0.3">
      <c r="B182" s="82"/>
      <c r="C182" s="123"/>
      <c r="D182" s="124"/>
      <c r="E182" s="124"/>
      <c r="F182" s="83"/>
      <c r="G182" s="45"/>
      <c r="H182" s="45"/>
      <c r="I182" s="45"/>
    </row>
    <row r="183" spans="2:9" x14ac:dyDescent="0.3">
      <c r="B183" s="192" t="s">
        <v>186</v>
      </c>
      <c r="C183" s="193"/>
      <c r="D183" s="194"/>
      <c r="E183" s="122" t="s">
        <v>187</v>
      </c>
      <c r="F183" s="84">
        <v>1120</v>
      </c>
      <c r="G183" s="47">
        <v>0</v>
      </c>
      <c r="H183" s="47">
        <v>1120</v>
      </c>
      <c r="I183" s="47">
        <v>100</v>
      </c>
    </row>
    <row r="184" spans="2:9" x14ac:dyDescent="0.3">
      <c r="B184" s="192" t="s">
        <v>136</v>
      </c>
      <c r="C184" s="195"/>
      <c r="D184" s="196"/>
      <c r="E184" s="51" t="s">
        <v>158</v>
      </c>
      <c r="F184" s="84">
        <v>1120</v>
      </c>
      <c r="G184" s="47">
        <v>0</v>
      </c>
      <c r="H184" s="47">
        <v>1120</v>
      </c>
      <c r="I184" s="47">
        <v>100</v>
      </c>
    </row>
    <row r="185" spans="2:9" ht="26.4" x14ac:dyDescent="0.3">
      <c r="B185" s="120"/>
      <c r="C185" s="121">
        <v>42</v>
      </c>
      <c r="D185" s="122"/>
      <c r="E185" s="128" t="s">
        <v>203</v>
      </c>
      <c r="F185" s="84">
        <v>1120</v>
      </c>
      <c r="G185" s="47">
        <v>0</v>
      </c>
      <c r="H185" s="47">
        <v>1120</v>
      </c>
      <c r="I185" s="47">
        <v>100</v>
      </c>
    </row>
    <row r="186" spans="2:9" x14ac:dyDescent="0.3">
      <c r="B186" s="120"/>
      <c r="C186" s="123"/>
      <c r="D186" s="124">
        <v>4241</v>
      </c>
      <c r="E186" s="124" t="s">
        <v>209</v>
      </c>
      <c r="F186" s="83">
        <v>0</v>
      </c>
      <c r="G186" s="45">
        <v>0</v>
      </c>
      <c r="H186" s="45">
        <v>1120</v>
      </c>
      <c r="I186" s="45">
        <v>0</v>
      </c>
    </row>
    <row r="187" spans="2:9" x14ac:dyDescent="0.3">
      <c r="B187" s="120"/>
      <c r="C187" s="123"/>
      <c r="D187" s="124"/>
      <c r="E187" s="124"/>
      <c r="F187" s="83"/>
      <c r="G187" s="45"/>
      <c r="H187" s="45"/>
      <c r="I187" s="45"/>
    </row>
    <row r="188" spans="2:9" x14ac:dyDescent="0.3">
      <c r="B188" s="192" t="s">
        <v>189</v>
      </c>
      <c r="C188" s="193"/>
      <c r="D188" s="194"/>
      <c r="E188" s="122" t="s">
        <v>188</v>
      </c>
      <c r="F188" s="84">
        <v>1204186</v>
      </c>
      <c r="G188" s="45">
        <v>0</v>
      </c>
      <c r="H188" s="47">
        <f>H189</f>
        <v>1379465.67</v>
      </c>
      <c r="I188" s="45">
        <f>H188/F188*100</f>
        <v>114.55586346295338</v>
      </c>
    </row>
    <row r="189" spans="2:9" x14ac:dyDescent="0.3">
      <c r="B189" s="192" t="s">
        <v>190</v>
      </c>
      <c r="C189" s="193"/>
      <c r="D189" s="194"/>
      <c r="E189" s="122" t="s">
        <v>188</v>
      </c>
      <c r="F189" s="84">
        <v>1204186</v>
      </c>
      <c r="G189" s="45">
        <v>0</v>
      </c>
      <c r="H189" s="47">
        <f>H190</f>
        <v>1379465.67</v>
      </c>
      <c r="I189" s="45">
        <f>H189/F189*100</f>
        <v>114.55586346295338</v>
      </c>
    </row>
    <row r="190" spans="2:9" ht="14.4" customHeight="1" x14ac:dyDescent="0.3">
      <c r="B190" s="192" t="s">
        <v>162</v>
      </c>
      <c r="C190" s="193"/>
      <c r="D190" s="194"/>
      <c r="E190" s="128" t="s">
        <v>218</v>
      </c>
      <c r="F190" s="84">
        <f>F191+F195</f>
        <v>1204186</v>
      </c>
      <c r="G190" s="47">
        <v>0</v>
      </c>
      <c r="H190" s="47">
        <f>H191+H195</f>
        <v>1379465.67</v>
      </c>
      <c r="I190" s="47">
        <f>H190/F190*100</f>
        <v>114.55586346295338</v>
      </c>
    </row>
    <row r="191" spans="2:9" x14ac:dyDescent="0.3">
      <c r="B191" s="72"/>
      <c r="C191" s="73">
        <v>31</v>
      </c>
      <c r="D191" s="74"/>
      <c r="E191" s="49" t="s">
        <v>200</v>
      </c>
      <c r="F191" s="84">
        <v>1180760</v>
      </c>
      <c r="G191" s="47">
        <v>0</v>
      </c>
      <c r="H191" s="47">
        <f>H192+H193+H194</f>
        <v>1351871.6099999999</v>
      </c>
      <c r="I191" s="47">
        <f>H191/F191*100</f>
        <v>114.49165029303158</v>
      </c>
    </row>
    <row r="192" spans="2:9" x14ac:dyDescent="0.3">
      <c r="B192" s="79"/>
      <c r="C192" s="80"/>
      <c r="D192" s="81">
        <v>3111</v>
      </c>
      <c r="E192" s="105" t="s">
        <v>30</v>
      </c>
      <c r="F192" s="83">
        <v>0</v>
      </c>
      <c r="G192" s="45">
        <v>0</v>
      </c>
      <c r="H192" s="45">
        <v>1117553.6299999999</v>
      </c>
      <c r="I192" s="45">
        <v>0</v>
      </c>
    </row>
    <row r="193" spans="2:9" x14ac:dyDescent="0.3">
      <c r="B193" s="79"/>
      <c r="C193" s="80"/>
      <c r="D193" s="81">
        <v>3121</v>
      </c>
      <c r="E193" s="105" t="s">
        <v>72</v>
      </c>
      <c r="F193" s="83">
        <v>0</v>
      </c>
      <c r="G193" s="45">
        <v>0</v>
      </c>
      <c r="H193" s="45">
        <v>49907.4</v>
      </c>
      <c r="I193" s="45">
        <v>0</v>
      </c>
    </row>
    <row r="194" spans="2:9" x14ac:dyDescent="0.3">
      <c r="B194" s="79"/>
      <c r="C194" s="80"/>
      <c r="D194" s="81">
        <v>3132</v>
      </c>
      <c r="E194" s="105" t="s">
        <v>73</v>
      </c>
      <c r="F194" s="83">
        <v>0</v>
      </c>
      <c r="G194" s="45">
        <v>0</v>
      </c>
      <c r="H194" s="45">
        <v>184410.58</v>
      </c>
      <c r="I194" s="45">
        <v>0</v>
      </c>
    </row>
    <row r="195" spans="2:9" x14ac:dyDescent="0.3">
      <c r="B195" s="112"/>
      <c r="C195" s="113">
        <v>32</v>
      </c>
      <c r="D195" s="114"/>
      <c r="E195" s="91" t="s">
        <v>116</v>
      </c>
      <c r="F195" s="84">
        <v>23426</v>
      </c>
      <c r="G195" s="47">
        <v>0</v>
      </c>
      <c r="H195" s="47">
        <f>H196+H197+H198</f>
        <v>27594.059999999998</v>
      </c>
      <c r="I195" s="47">
        <f>H195/F195*100</f>
        <v>117.79245283018867</v>
      </c>
    </row>
    <row r="196" spans="2:9" x14ac:dyDescent="0.3">
      <c r="B196" s="112"/>
      <c r="C196" s="113"/>
      <c r="D196" s="81">
        <v>3211</v>
      </c>
      <c r="E196" s="105" t="s">
        <v>76</v>
      </c>
      <c r="F196" s="83">
        <v>0</v>
      </c>
      <c r="G196" s="45">
        <v>0</v>
      </c>
      <c r="H196" s="45">
        <v>75.41</v>
      </c>
      <c r="I196" s="45">
        <v>0</v>
      </c>
    </row>
    <row r="197" spans="2:9" x14ac:dyDescent="0.3">
      <c r="B197" s="79"/>
      <c r="C197" s="80"/>
      <c r="D197" s="81">
        <v>3212</v>
      </c>
      <c r="E197" s="105" t="s">
        <v>219</v>
      </c>
      <c r="F197" s="83">
        <v>0</v>
      </c>
      <c r="G197" s="45">
        <v>0</v>
      </c>
      <c r="H197" s="45">
        <v>22525.37</v>
      </c>
      <c r="I197" s="45">
        <v>0</v>
      </c>
    </row>
    <row r="198" spans="2:9" x14ac:dyDescent="0.3">
      <c r="B198" s="79"/>
      <c r="C198" s="80"/>
      <c r="D198" s="81">
        <v>3295</v>
      </c>
      <c r="E198" s="105" t="s">
        <v>106</v>
      </c>
      <c r="F198" s="83">
        <v>0</v>
      </c>
      <c r="G198" s="45">
        <v>0</v>
      </c>
      <c r="H198" s="45">
        <v>4993.28</v>
      </c>
      <c r="I198" s="45">
        <v>0</v>
      </c>
    </row>
  </sheetData>
  <mergeCells count="51">
    <mergeCell ref="B115:D115"/>
    <mergeCell ref="B111:D111"/>
    <mergeCell ref="B4:I4"/>
    <mergeCell ref="B6:E6"/>
    <mergeCell ref="B7:E7"/>
    <mergeCell ref="B36:D36"/>
    <mergeCell ref="B48:D48"/>
    <mergeCell ref="B70:D70"/>
    <mergeCell ref="B114:D114"/>
    <mergeCell ref="B110:D110"/>
    <mergeCell ref="B106:D106"/>
    <mergeCell ref="B82:D82"/>
    <mergeCell ref="B43:D43"/>
    <mergeCell ref="B44:D44"/>
    <mergeCell ref="B90:D90"/>
    <mergeCell ref="B97:D97"/>
    <mergeCell ref="B2:I2"/>
    <mergeCell ref="B8:D8"/>
    <mergeCell ref="B11:D11"/>
    <mergeCell ref="B12:D12"/>
    <mergeCell ref="B10:D10"/>
    <mergeCell ref="B9:D9"/>
    <mergeCell ref="B101:D101"/>
    <mergeCell ref="B105:D105"/>
    <mergeCell ref="B35:D35"/>
    <mergeCell ref="B42:D42"/>
    <mergeCell ref="B71:D71"/>
    <mergeCell ref="B78:D78"/>
    <mergeCell ref="B96:D96"/>
    <mergeCell ref="B119:D119"/>
    <mergeCell ref="B120:D120"/>
    <mergeCell ref="B147:D147"/>
    <mergeCell ref="B148:D148"/>
    <mergeCell ref="B152:D152"/>
    <mergeCell ref="B143:D143"/>
    <mergeCell ref="B142:D142"/>
    <mergeCell ref="B138:D138"/>
    <mergeCell ref="B153:D153"/>
    <mergeCell ref="B163:D163"/>
    <mergeCell ref="B162:D162"/>
    <mergeCell ref="B167:D167"/>
    <mergeCell ref="B175:D175"/>
    <mergeCell ref="B168:D168"/>
    <mergeCell ref="B188:D188"/>
    <mergeCell ref="B189:D189"/>
    <mergeCell ref="B190:D190"/>
    <mergeCell ref="B176:D176"/>
    <mergeCell ref="B177:D177"/>
    <mergeCell ref="B178:D178"/>
    <mergeCell ref="B183:D183"/>
    <mergeCell ref="B184:D184"/>
  </mergeCells>
  <pageMargins left="0.7" right="0.7" top="0.75" bottom="0.75" header="0.3" footer="0.3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KAMEN</cp:lastModifiedBy>
  <cp:lastPrinted>2024-03-11T06:17:51Z</cp:lastPrinted>
  <dcterms:created xsi:type="dcterms:W3CDTF">2022-08-12T12:51:27Z</dcterms:created>
  <dcterms:modified xsi:type="dcterms:W3CDTF">2024-03-11T10:21:27Z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